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drawings/drawing24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0.xml" ContentType="application/vnd.openxmlformats-officedocument.spreadsheetml.comments+xml"/>
  <Override PartName="/xl/drawings/drawing26.xml" ContentType="application/vnd.openxmlformats-officedocument.drawing+xml"/>
  <Override PartName="/xl/comments21.xml" ContentType="application/vnd.openxmlformats-officedocument.spreadsheetml.comments+xml"/>
  <Override PartName="/xl/drawings/drawing27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485" windowWidth="22995" windowHeight="11910" tabRatio="904"/>
  </bookViews>
  <sheets>
    <sheet name="Cover" sheetId="1" r:id="rId1"/>
    <sheet name="Outcomes" sheetId="4" r:id="rId2"/>
    <sheet name="Side Constraint" sheetId="6" r:id="rId3"/>
    <sheet name="Dist O-U" sheetId="9" r:id="rId4"/>
    <sheet name="Trans O-U" sheetId="7" r:id="rId5"/>
    <sheet name="CCF O-U" sheetId="8" r:id="rId6"/>
    <sheet name="Q (t)" sheetId="39" r:id="rId7"/>
    <sheet name="DUOS (t)" sheetId="10" r:id="rId8"/>
    <sheet name="TUOS (t)" sheetId="11" r:id="rId9"/>
    <sheet name="CCF (t)" sheetId="35" r:id="rId10"/>
    <sheet name="CPT (t)" sheetId="36" r:id="rId11"/>
    <sheet name="JSO (t)" sheetId="37" r:id="rId12"/>
    <sheet name="NUOS (t)" sheetId="38" r:id="rId13"/>
    <sheet name="NUOS ex CCF (t)" sheetId="40" r:id="rId14"/>
    <sheet name="LRMC (t)" sheetId="41" r:id="rId15"/>
    <sheet name="DUOS (t-1)" sheetId="42" r:id="rId16"/>
    <sheet name="TUOS (t-1)" sheetId="43" r:id="rId17"/>
    <sheet name="CCF (t-1)" sheetId="44" r:id="rId18"/>
    <sheet name="CPT (t-1)" sheetId="46" r:id="rId19"/>
    <sheet name="JSO (t-1)" sheetId="47" r:id="rId20"/>
    <sheet name="NUOS (t-1)" sheetId="48" r:id="rId21"/>
    <sheet name="% Chg DUOS" sheetId="49" r:id="rId22"/>
    <sheet name="% Chg TUOS" sheetId="50" r:id="rId23"/>
    <sheet name="% Chg CCF" sheetId="51" r:id="rId24"/>
    <sheet name="% Chg CPT" sheetId="52" r:id="rId25"/>
    <sheet name="% Chg JSO" sheetId="53" r:id="rId26"/>
    <sheet name="% Chg NUOS" sheetId="54" r:id="rId27"/>
    <sheet name="Sheet29" sheetId="31" r:id="rId28"/>
    <sheet name="Sheet30" sheetId="32" r:id="rId29"/>
    <sheet name="Sheet1" sheetId="55" r:id="rId30"/>
  </sheets>
  <externalReferences>
    <externalReference r:id="rId31"/>
    <externalReference r:id="rId32"/>
  </externalReferences>
  <definedNames>
    <definedName name="DNSP">[1]Outcomes!$B$3</definedName>
    <definedName name="YEAR">Outcomes!$B$4</definedName>
  </definedNames>
  <calcPr calcId="145621" concurrentCalc="0"/>
</workbook>
</file>

<file path=xl/calcChain.xml><?xml version="1.0" encoding="utf-8"?>
<calcChain xmlns="http://schemas.openxmlformats.org/spreadsheetml/2006/main">
  <c r="E14" i="4" l="1"/>
  <c r="B46" i="4"/>
  <c r="B47" i="4"/>
  <c r="B48" i="4"/>
  <c r="B49" i="4"/>
  <c r="B50" i="4"/>
  <c r="B45" i="4"/>
  <c r="G85" i="39"/>
  <c r="D85" i="39"/>
  <c r="E38" i="4"/>
  <c r="P83" i="6"/>
  <c r="AD15" i="35"/>
  <c r="AC15" i="35"/>
  <c r="AE15" i="35"/>
  <c r="AF15" i="35"/>
  <c r="AG15" i="35"/>
  <c r="AO15" i="35"/>
  <c r="AD20" i="35"/>
  <c r="AC20" i="35"/>
  <c r="AE20" i="35"/>
  <c r="AF20" i="35"/>
  <c r="AG20" i="35"/>
  <c r="AO20" i="35"/>
  <c r="AD21" i="35"/>
  <c r="AC21" i="35"/>
  <c r="AE21" i="35"/>
  <c r="AF21" i="35"/>
  <c r="AG21" i="35"/>
  <c r="AO21" i="35"/>
  <c r="AD16" i="35"/>
  <c r="AC16" i="35"/>
  <c r="AE16" i="35"/>
  <c r="AF16" i="35"/>
  <c r="AG16" i="35"/>
  <c r="AO16" i="35"/>
  <c r="AD17" i="35"/>
  <c r="AC17" i="35"/>
  <c r="AE17" i="35"/>
  <c r="AF17" i="35"/>
  <c r="AG17" i="35"/>
  <c r="AO17" i="35"/>
  <c r="AC18" i="35"/>
  <c r="AD18" i="35"/>
  <c r="AE18" i="35"/>
  <c r="AF18" i="35"/>
  <c r="AG18" i="35"/>
  <c r="AO18" i="35"/>
  <c r="AC19" i="35"/>
  <c r="AD19" i="35"/>
  <c r="AE19" i="35"/>
  <c r="AF19" i="35"/>
  <c r="AG19" i="35"/>
  <c r="AO19" i="35"/>
  <c r="AO14" i="35"/>
  <c r="AO82" i="35"/>
  <c r="AD22" i="35"/>
  <c r="AC22" i="35"/>
  <c r="AE22" i="35"/>
  <c r="AF22" i="35"/>
  <c r="AG22" i="35"/>
  <c r="AD23" i="35"/>
  <c r="AC23" i="35"/>
  <c r="AE23" i="35"/>
  <c r="AF23" i="35"/>
  <c r="AG23" i="35"/>
  <c r="AD24" i="35"/>
  <c r="AC24" i="35"/>
  <c r="AE24" i="35"/>
  <c r="AF24" i="35"/>
  <c r="AG24" i="35"/>
  <c r="AD25" i="35"/>
  <c r="AC25" i="35"/>
  <c r="AE25" i="35"/>
  <c r="AF25" i="35"/>
  <c r="AG25" i="35"/>
  <c r="AD26" i="35"/>
  <c r="AC26" i="35"/>
  <c r="AE26" i="35"/>
  <c r="AF26" i="35"/>
  <c r="AG26" i="35"/>
  <c r="AC27" i="35"/>
  <c r="AD27" i="35"/>
  <c r="AE27" i="35"/>
  <c r="AF27" i="35"/>
  <c r="AG27" i="35"/>
  <c r="AC28" i="35"/>
  <c r="AD28" i="35"/>
  <c r="AE28" i="35"/>
  <c r="AF28" i="35"/>
  <c r="AG28" i="35"/>
  <c r="AG14" i="35"/>
  <c r="AD30" i="35"/>
  <c r="AC30" i="35"/>
  <c r="AE30" i="35"/>
  <c r="AF30" i="35"/>
  <c r="AG30" i="35"/>
  <c r="AD31" i="35"/>
  <c r="AC31" i="35"/>
  <c r="AE31" i="35"/>
  <c r="AF31" i="35"/>
  <c r="AG31" i="35"/>
  <c r="AC32" i="35"/>
  <c r="AD32" i="35"/>
  <c r="AE32" i="35"/>
  <c r="AF32" i="35"/>
  <c r="AG32" i="35"/>
  <c r="AC33" i="35"/>
  <c r="AD33" i="35"/>
  <c r="AE33" i="35"/>
  <c r="AF33" i="35"/>
  <c r="AG33" i="35"/>
  <c r="AG29" i="35"/>
  <c r="AD35" i="35"/>
  <c r="AC35" i="35"/>
  <c r="AE35" i="35"/>
  <c r="AF35" i="35"/>
  <c r="AG35" i="35"/>
  <c r="AD36" i="35"/>
  <c r="AC36" i="35"/>
  <c r="AE36" i="35"/>
  <c r="AF36" i="35"/>
  <c r="AG36" i="35"/>
  <c r="AD37" i="35"/>
  <c r="AC37" i="35"/>
  <c r="AE37" i="35"/>
  <c r="AF37" i="35"/>
  <c r="AG37" i="35"/>
  <c r="AD38" i="35"/>
  <c r="AC38" i="35"/>
  <c r="AE38" i="35"/>
  <c r="AF38" i="35"/>
  <c r="AG38" i="35"/>
  <c r="AD39" i="35"/>
  <c r="AC39" i="35"/>
  <c r="AE39" i="35"/>
  <c r="AF39" i="35"/>
  <c r="AG39" i="35"/>
  <c r="AD40" i="35"/>
  <c r="AC40" i="35"/>
  <c r="AE40" i="35"/>
  <c r="AF40" i="35"/>
  <c r="AG40" i="35"/>
  <c r="AD41" i="35"/>
  <c r="AC41" i="35"/>
  <c r="AE41" i="35"/>
  <c r="AF41" i="35"/>
  <c r="AG41" i="35"/>
  <c r="AD42" i="35"/>
  <c r="AC42" i="35"/>
  <c r="AE42" i="35"/>
  <c r="AF42" i="35"/>
  <c r="AG42" i="35"/>
  <c r="AD43" i="35"/>
  <c r="AC43" i="35"/>
  <c r="AE43" i="35"/>
  <c r="AF43" i="35"/>
  <c r="AG43" i="35"/>
  <c r="AD44" i="35"/>
  <c r="AC44" i="35"/>
  <c r="AE44" i="35"/>
  <c r="AF44" i="35"/>
  <c r="AG44" i="35"/>
  <c r="AC45" i="35"/>
  <c r="AD45" i="35"/>
  <c r="AE45" i="35"/>
  <c r="AF45" i="35"/>
  <c r="AG45" i="35"/>
  <c r="AC46" i="35"/>
  <c r="AD46" i="35"/>
  <c r="AE46" i="35"/>
  <c r="AF46" i="35"/>
  <c r="AG46" i="35"/>
  <c r="AG34" i="35"/>
  <c r="AD48" i="35"/>
  <c r="AC48" i="35"/>
  <c r="AE48" i="35"/>
  <c r="AF48" i="35"/>
  <c r="AG48" i="35"/>
  <c r="AD49" i="35"/>
  <c r="AC49" i="35"/>
  <c r="AE49" i="35"/>
  <c r="AF49" i="35"/>
  <c r="AG49" i="35"/>
  <c r="AD50" i="35"/>
  <c r="AC50" i="35"/>
  <c r="AE50" i="35"/>
  <c r="AF50" i="35"/>
  <c r="AG50" i="35"/>
  <c r="AD51" i="35"/>
  <c r="AC51" i="35"/>
  <c r="AE51" i="35"/>
  <c r="AF51" i="35"/>
  <c r="AG51" i="35"/>
  <c r="AD52" i="35"/>
  <c r="AC52" i="35"/>
  <c r="AE52" i="35"/>
  <c r="AF52" i="35"/>
  <c r="AG52" i="35"/>
  <c r="AD53" i="35"/>
  <c r="AC53" i="35"/>
  <c r="AE53" i="35"/>
  <c r="AF53" i="35"/>
  <c r="AG53" i="35"/>
  <c r="AD54" i="35"/>
  <c r="AC54" i="35"/>
  <c r="AE54" i="35"/>
  <c r="AF54" i="35"/>
  <c r="AG54" i="35"/>
  <c r="AD55" i="35"/>
  <c r="AC55" i="35"/>
  <c r="AE55" i="35"/>
  <c r="AF55" i="35"/>
  <c r="AG55" i="35"/>
  <c r="AD56" i="35"/>
  <c r="AC56" i="35"/>
  <c r="AE56" i="35"/>
  <c r="AF56" i="35"/>
  <c r="AG56" i="35"/>
  <c r="AD57" i="35"/>
  <c r="AC57" i="35"/>
  <c r="AE57" i="35"/>
  <c r="AF57" i="35"/>
  <c r="AG57" i="35"/>
  <c r="AD58" i="35"/>
  <c r="AC58" i="35"/>
  <c r="AE58" i="35"/>
  <c r="AF58" i="35"/>
  <c r="AG58" i="35"/>
  <c r="AD59" i="35"/>
  <c r="AC59" i="35"/>
  <c r="AE59" i="35"/>
  <c r="AF59" i="35"/>
  <c r="AG59" i="35"/>
  <c r="AD60" i="35"/>
  <c r="AC60" i="35"/>
  <c r="AE60" i="35"/>
  <c r="AF60" i="35"/>
  <c r="AG60" i="35"/>
  <c r="AD61" i="35"/>
  <c r="AC61" i="35"/>
  <c r="AE61" i="35"/>
  <c r="AF61" i="35"/>
  <c r="AG61" i="35"/>
  <c r="AD62" i="35"/>
  <c r="AC62" i="35"/>
  <c r="AE62" i="35"/>
  <c r="AF62" i="35"/>
  <c r="AG62" i="35"/>
  <c r="AD63" i="35"/>
  <c r="AC63" i="35"/>
  <c r="AE63" i="35"/>
  <c r="AF63" i="35"/>
  <c r="AG63" i="35"/>
  <c r="AD64" i="35"/>
  <c r="AC64" i="35"/>
  <c r="AE64" i="35"/>
  <c r="AF64" i="35"/>
  <c r="AG64" i="35"/>
  <c r="AC65" i="35"/>
  <c r="AD65" i="35"/>
  <c r="AE65" i="35"/>
  <c r="AF65" i="35"/>
  <c r="AG65" i="35"/>
  <c r="AC66" i="35"/>
  <c r="AD66" i="35"/>
  <c r="AE66" i="35"/>
  <c r="AF66" i="35"/>
  <c r="AG66" i="35"/>
  <c r="AG47" i="35"/>
  <c r="AD75" i="35"/>
  <c r="AC75" i="35"/>
  <c r="AE75" i="35"/>
  <c r="AF75" i="35"/>
  <c r="AG75" i="35"/>
  <c r="AD76" i="35"/>
  <c r="AC76" i="35"/>
  <c r="AE76" i="35"/>
  <c r="AF76" i="35"/>
  <c r="AG76" i="35"/>
  <c r="AD78" i="35"/>
  <c r="AC78" i="35"/>
  <c r="AE78" i="35"/>
  <c r="AF78" i="35"/>
  <c r="AG78" i="35"/>
  <c r="AD77" i="35"/>
  <c r="AC77" i="35"/>
  <c r="AE77" i="35"/>
  <c r="AF77" i="35"/>
  <c r="AG77" i="35"/>
  <c r="AC79" i="35"/>
  <c r="AD79" i="35"/>
  <c r="AE79" i="35"/>
  <c r="AF79" i="35"/>
  <c r="AG79" i="35"/>
  <c r="AC80" i="35"/>
  <c r="AD80" i="35"/>
  <c r="AE80" i="35"/>
  <c r="AF80" i="35"/>
  <c r="AG80" i="35"/>
  <c r="AG74" i="35"/>
  <c r="AC68" i="35"/>
  <c r="AD68" i="35"/>
  <c r="AE68" i="35"/>
  <c r="AF68" i="35"/>
  <c r="AG68" i="35"/>
  <c r="AC69" i="35"/>
  <c r="AD69" i="35"/>
  <c r="AE69" i="35"/>
  <c r="AF69" i="35"/>
  <c r="AG69" i="35"/>
  <c r="AC70" i="35"/>
  <c r="AD70" i="35"/>
  <c r="AE70" i="35"/>
  <c r="AF70" i="35"/>
  <c r="AG70" i="35"/>
  <c r="AC71" i="35"/>
  <c r="AD71" i="35"/>
  <c r="AE71" i="35"/>
  <c r="AF71" i="35"/>
  <c r="AG71" i="35"/>
  <c r="AC72" i="35"/>
  <c r="AD72" i="35"/>
  <c r="AE72" i="35"/>
  <c r="AF72" i="35"/>
  <c r="AG72" i="35"/>
  <c r="AC73" i="35"/>
  <c r="AD73" i="35"/>
  <c r="AE73" i="35"/>
  <c r="AF73" i="35"/>
  <c r="AG73" i="35"/>
  <c r="AG67" i="35"/>
  <c r="AG82" i="35"/>
  <c r="AO83" i="35"/>
  <c r="E66" i="4"/>
  <c r="E67" i="4"/>
  <c r="F11" i="8"/>
  <c r="D27" i="8"/>
  <c r="D28" i="8"/>
  <c r="D25" i="8"/>
  <c r="D26" i="8"/>
  <c r="D29" i="8"/>
  <c r="E25" i="8"/>
  <c r="E26" i="8"/>
  <c r="E27" i="8"/>
  <c r="E28" i="8"/>
  <c r="E29" i="8"/>
  <c r="F25" i="8"/>
  <c r="F26" i="8"/>
  <c r="F27" i="8"/>
  <c r="F28" i="8"/>
  <c r="F29" i="8"/>
  <c r="G31" i="10"/>
  <c r="M20" i="10"/>
  <c r="M21" i="10"/>
  <c r="M22" i="10"/>
  <c r="M23" i="10"/>
  <c r="M24" i="10"/>
  <c r="L20" i="10"/>
  <c r="L21" i="10"/>
  <c r="L22" i="10"/>
  <c r="L23" i="10"/>
  <c r="L24" i="10"/>
  <c r="M77" i="10"/>
  <c r="L77" i="10"/>
  <c r="E15" i="4"/>
  <c r="E21" i="4"/>
  <c r="E25" i="4"/>
  <c r="E27" i="4"/>
  <c r="E28" i="4"/>
  <c r="F13" i="9"/>
  <c r="AD15" i="10"/>
  <c r="AG15" i="10"/>
  <c r="AD20" i="10"/>
  <c r="AG20" i="10"/>
  <c r="AD21" i="10"/>
  <c r="AG21" i="10"/>
  <c r="AD22" i="10"/>
  <c r="AG22" i="10"/>
  <c r="AD23" i="10"/>
  <c r="AG23" i="10"/>
  <c r="AD24" i="10"/>
  <c r="AG24" i="10"/>
  <c r="AD18" i="10"/>
  <c r="AG18" i="10"/>
  <c r="AD19" i="10"/>
  <c r="AG19" i="10"/>
  <c r="AG14" i="10"/>
  <c r="AC71" i="10"/>
  <c r="AG71" i="10"/>
  <c r="AG67" i="10"/>
  <c r="AD77" i="10"/>
  <c r="AG77" i="10"/>
  <c r="AG74" i="10"/>
  <c r="AC30" i="10"/>
  <c r="AG30" i="10"/>
  <c r="AC31" i="10"/>
  <c r="AG31" i="10"/>
  <c r="AG29" i="10"/>
  <c r="AG82" i="10"/>
  <c r="F11" i="9"/>
  <c r="F17" i="9"/>
  <c r="F31" i="9"/>
  <c r="F32" i="9"/>
  <c r="F33" i="9"/>
  <c r="C57" i="48"/>
  <c r="K57" i="48"/>
  <c r="AD15" i="11"/>
  <c r="AG15" i="11"/>
  <c r="AD20" i="11"/>
  <c r="AG20" i="11"/>
  <c r="AD21" i="11"/>
  <c r="AG21" i="11"/>
  <c r="AD22" i="11"/>
  <c r="AG22" i="11"/>
  <c r="AD23" i="11"/>
  <c r="AG23" i="11"/>
  <c r="AD24" i="11"/>
  <c r="AG24" i="11"/>
  <c r="AG14" i="11"/>
  <c r="AG82" i="11"/>
  <c r="F11" i="7"/>
  <c r="F31" i="7"/>
  <c r="F32" i="7"/>
  <c r="F33" i="7"/>
  <c r="AC36" i="11"/>
  <c r="AG36" i="11"/>
  <c r="AG34" i="11"/>
  <c r="AD71" i="10"/>
  <c r="AE71" i="10"/>
  <c r="AF71" i="10"/>
  <c r="AC68" i="10"/>
  <c r="AD68" i="10"/>
  <c r="AE68" i="10"/>
  <c r="AF68" i="10"/>
  <c r="AG68" i="10"/>
  <c r="AC69" i="10"/>
  <c r="AD69" i="10"/>
  <c r="AE69" i="10"/>
  <c r="AF69" i="10"/>
  <c r="AG69" i="10"/>
  <c r="AC70" i="10"/>
  <c r="AD70" i="10"/>
  <c r="AE70" i="10"/>
  <c r="AF70" i="10"/>
  <c r="AG70" i="10"/>
  <c r="AC72" i="10"/>
  <c r="AD72" i="10"/>
  <c r="AE72" i="10"/>
  <c r="AF72" i="10"/>
  <c r="AG72" i="10"/>
  <c r="AC73" i="10"/>
  <c r="AD73" i="10"/>
  <c r="AE73" i="10"/>
  <c r="AF73" i="10"/>
  <c r="AG73" i="10"/>
  <c r="AC15" i="10"/>
  <c r="AE15" i="10"/>
  <c r="AF15" i="10"/>
  <c r="AC16" i="10"/>
  <c r="AD16" i="10"/>
  <c r="AE16" i="10"/>
  <c r="AF16" i="10"/>
  <c r="AG16" i="10"/>
  <c r="AC17" i="10"/>
  <c r="AD17" i="10"/>
  <c r="AE17" i="10"/>
  <c r="AF17" i="10"/>
  <c r="AG17" i="10"/>
  <c r="AC18" i="10"/>
  <c r="AE18" i="10"/>
  <c r="AF18" i="10"/>
  <c r="AC19" i="10"/>
  <c r="AE19" i="10"/>
  <c r="AF19" i="10"/>
  <c r="AC20" i="10"/>
  <c r="AE20" i="10"/>
  <c r="AF20" i="10"/>
  <c r="AC21" i="10"/>
  <c r="AE21" i="10"/>
  <c r="AF21" i="10"/>
  <c r="AC22" i="10"/>
  <c r="AE22" i="10"/>
  <c r="AF22" i="10"/>
  <c r="AC23" i="10"/>
  <c r="AE23" i="10"/>
  <c r="AF23" i="10"/>
  <c r="AC24" i="10"/>
  <c r="AE24" i="10"/>
  <c r="AF24" i="10"/>
  <c r="AC25" i="10"/>
  <c r="AD25" i="10"/>
  <c r="AE25" i="10"/>
  <c r="AF25" i="10"/>
  <c r="AG25" i="10"/>
  <c r="AC26" i="10"/>
  <c r="AD26" i="10"/>
  <c r="AE26" i="10"/>
  <c r="AF26" i="10"/>
  <c r="AG26" i="10"/>
  <c r="AC27" i="10"/>
  <c r="AD27" i="10"/>
  <c r="AE27" i="10"/>
  <c r="AF27" i="10"/>
  <c r="AG27" i="10"/>
  <c r="AC28" i="10"/>
  <c r="AD28" i="10"/>
  <c r="AE28" i="10"/>
  <c r="AF28" i="10"/>
  <c r="AG28" i="10"/>
  <c r="AD30" i="10"/>
  <c r="AE30" i="10"/>
  <c r="AF30" i="10"/>
  <c r="AD31" i="10"/>
  <c r="AE31" i="10"/>
  <c r="AF31" i="10"/>
  <c r="AC32" i="10"/>
  <c r="AD32" i="10"/>
  <c r="AE32" i="10"/>
  <c r="AF32" i="10"/>
  <c r="AG32" i="10"/>
  <c r="AC33" i="10"/>
  <c r="AD33" i="10"/>
  <c r="AE33" i="10"/>
  <c r="AF33" i="10"/>
  <c r="AG33" i="10"/>
  <c r="AC35" i="10"/>
  <c r="AD35" i="10"/>
  <c r="AE35" i="10"/>
  <c r="AF35" i="10"/>
  <c r="AG35" i="10"/>
  <c r="AC36" i="10"/>
  <c r="AD36" i="10"/>
  <c r="AE36" i="10"/>
  <c r="AF36" i="10"/>
  <c r="AG36" i="10"/>
  <c r="AC37" i="10"/>
  <c r="AD37" i="10"/>
  <c r="AE37" i="10"/>
  <c r="AF37" i="10"/>
  <c r="AG37" i="10"/>
  <c r="AC38" i="10"/>
  <c r="AD38" i="10"/>
  <c r="AE38" i="10"/>
  <c r="AF38" i="10"/>
  <c r="AG38" i="10"/>
  <c r="AC39" i="10"/>
  <c r="AD39" i="10"/>
  <c r="AE39" i="10"/>
  <c r="AF39" i="10"/>
  <c r="AG39" i="10"/>
  <c r="AC40" i="10"/>
  <c r="AD40" i="10"/>
  <c r="AE40" i="10"/>
  <c r="AF40" i="10"/>
  <c r="AG40" i="10"/>
  <c r="AC41" i="10"/>
  <c r="AD41" i="10"/>
  <c r="AE41" i="10"/>
  <c r="AF41" i="10"/>
  <c r="AG41" i="10"/>
  <c r="AC42" i="10"/>
  <c r="AD42" i="10"/>
  <c r="AE42" i="10"/>
  <c r="AF42" i="10"/>
  <c r="AG42" i="10"/>
  <c r="AC43" i="10"/>
  <c r="AD43" i="10"/>
  <c r="AE43" i="10"/>
  <c r="AF43" i="10"/>
  <c r="AG43" i="10"/>
  <c r="AC44" i="10"/>
  <c r="AD44" i="10"/>
  <c r="AE44" i="10"/>
  <c r="AF44" i="10"/>
  <c r="AG44" i="10"/>
  <c r="AC45" i="10"/>
  <c r="AD45" i="10"/>
  <c r="AE45" i="10"/>
  <c r="AF45" i="10"/>
  <c r="AG45" i="10"/>
  <c r="AC46" i="10"/>
  <c r="AD46" i="10"/>
  <c r="AE46" i="10"/>
  <c r="AF46" i="10"/>
  <c r="AG46" i="10"/>
  <c r="AG34" i="10"/>
  <c r="AC48" i="10"/>
  <c r="AD48" i="10"/>
  <c r="AE48" i="10"/>
  <c r="AF48" i="10"/>
  <c r="AG48" i="10"/>
  <c r="AC49" i="10"/>
  <c r="AD49" i="10"/>
  <c r="AE49" i="10"/>
  <c r="AF49" i="10"/>
  <c r="AG49" i="10"/>
  <c r="AC50" i="10"/>
  <c r="AD50" i="10"/>
  <c r="AE50" i="10"/>
  <c r="AF50" i="10"/>
  <c r="AG50" i="10"/>
  <c r="AC51" i="10"/>
  <c r="AD51" i="10"/>
  <c r="AE51" i="10"/>
  <c r="AF51" i="10"/>
  <c r="AG51" i="10"/>
  <c r="AC52" i="10"/>
  <c r="AD52" i="10"/>
  <c r="AE52" i="10"/>
  <c r="AF52" i="10"/>
  <c r="AG52" i="10"/>
  <c r="AC53" i="10"/>
  <c r="AD53" i="10"/>
  <c r="AE53" i="10"/>
  <c r="AF53" i="10"/>
  <c r="AG53" i="10"/>
  <c r="AC54" i="10"/>
  <c r="AD54" i="10"/>
  <c r="AE54" i="10"/>
  <c r="AF54" i="10"/>
  <c r="AG54" i="10"/>
  <c r="AC55" i="10"/>
  <c r="AD55" i="10"/>
  <c r="AE55" i="10"/>
  <c r="AF55" i="10"/>
  <c r="AG55" i="10"/>
  <c r="AC56" i="10"/>
  <c r="AD56" i="10"/>
  <c r="AE56" i="10"/>
  <c r="AF56" i="10"/>
  <c r="AG56" i="10"/>
  <c r="AC57" i="10"/>
  <c r="AD57" i="10"/>
  <c r="AE57" i="10"/>
  <c r="AF57" i="10"/>
  <c r="AG57" i="10"/>
  <c r="AC58" i="10"/>
  <c r="AD58" i="10"/>
  <c r="AE58" i="10"/>
  <c r="AF58" i="10"/>
  <c r="AG58" i="10"/>
  <c r="AC59" i="10"/>
  <c r="AD59" i="10"/>
  <c r="AE59" i="10"/>
  <c r="AF59" i="10"/>
  <c r="AG59" i="10"/>
  <c r="AC60" i="10"/>
  <c r="AD60" i="10"/>
  <c r="AE60" i="10"/>
  <c r="AF60" i="10"/>
  <c r="AG60" i="10"/>
  <c r="AC61" i="10"/>
  <c r="AD61" i="10"/>
  <c r="AE61" i="10"/>
  <c r="AF61" i="10"/>
  <c r="AG61" i="10"/>
  <c r="AC62" i="10"/>
  <c r="AD62" i="10"/>
  <c r="AE62" i="10"/>
  <c r="AF62" i="10"/>
  <c r="AG62" i="10"/>
  <c r="AC63" i="10"/>
  <c r="AD63" i="10"/>
  <c r="AE63" i="10"/>
  <c r="AF63" i="10"/>
  <c r="AG63" i="10"/>
  <c r="AC64" i="10"/>
  <c r="AD64" i="10"/>
  <c r="AE64" i="10"/>
  <c r="AF64" i="10"/>
  <c r="AG64" i="10"/>
  <c r="AC65" i="10"/>
  <c r="AD65" i="10"/>
  <c r="AE65" i="10"/>
  <c r="AF65" i="10"/>
  <c r="AG65" i="10"/>
  <c r="AC66" i="10"/>
  <c r="AD66" i="10"/>
  <c r="AE66" i="10"/>
  <c r="AF66" i="10"/>
  <c r="AG66" i="10"/>
  <c r="AG47" i="10"/>
  <c r="AC75" i="10"/>
  <c r="AD75" i="10"/>
  <c r="AE75" i="10"/>
  <c r="AF75" i="10"/>
  <c r="AG75" i="10"/>
  <c r="AC76" i="10"/>
  <c r="AD76" i="10"/>
  <c r="AE76" i="10"/>
  <c r="AF76" i="10"/>
  <c r="AG76" i="10"/>
  <c r="AC77" i="10"/>
  <c r="AE77" i="10"/>
  <c r="AF77" i="10"/>
  <c r="AC78" i="10"/>
  <c r="AD78" i="10"/>
  <c r="AE78" i="10"/>
  <c r="AF78" i="10"/>
  <c r="AG78" i="10"/>
  <c r="AC79" i="10"/>
  <c r="AD79" i="10"/>
  <c r="AE79" i="10"/>
  <c r="AF79" i="10"/>
  <c r="AG79" i="10"/>
  <c r="AC80" i="10"/>
  <c r="AD80" i="10"/>
  <c r="AE80" i="10"/>
  <c r="AF80" i="10"/>
  <c r="AG80" i="10"/>
  <c r="S31" i="39"/>
  <c r="Q31" i="39"/>
  <c r="K64" i="39"/>
  <c r="I64" i="39"/>
  <c r="K63" i="39"/>
  <c r="I63" i="39"/>
  <c r="K62" i="39"/>
  <c r="I62" i="39"/>
  <c r="K61" i="39"/>
  <c r="I61" i="39"/>
  <c r="K60" i="39"/>
  <c r="I60" i="39"/>
  <c r="K59" i="39"/>
  <c r="I59" i="39"/>
  <c r="K58" i="39"/>
  <c r="I58" i="39"/>
  <c r="K57" i="39"/>
  <c r="I57" i="39"/>
  <c r="K56" i="39"/>
  <c r="I56" i="39"/>
  <c r="K55" i="39"/>
  <c r="I55" i="39"/>
  <c r="K54" i="39"/>
  <c r="I54" i="39"/>
  <c r="K53" i="39"/>
  <c r="I53" i="39"/>
  <c r="K52" i="39"/>
  <c r="I52" i="39"/>
  <c r="K51" i="39"/>
  <c r="I51" i="39"/>
  <c r="K50" i="39"/>
  <c r="I50" i="39"/>
  <c r="K49" i="39"/>
  <c r="I49" i="39"/>
  <c r="K48" i="39"/>
  <c r="I48" i="39"/>
  <c r="AC15" i="11"/>
  <c r="AC16" i="11"/>
  <c r="AC17" i="11"/>
  <c r="AC20" i="11"/>
  <c r="AC21" i="11"/>
  <c r="AC22" i="11"/>
  <c r="AC23" i="11"/>
  <c r="AC24" i="11"/>
  <c r="AC25" i="11"/>
  <c r="AC26" i="11"/>
  <c r="AC54" i="11"/>
  <c r="AC48" i="11"/>
  <c r="AC76" i="11"/>
  <c r="AC77" i="11"/>
  <c r="AC75" i="11"/>
  <c r="D29" i="7"/>
  <c r="D30" i="7"/>
  <c r="D17" i="7"/>
  <c r="D31" i="7"/>
  <c r="D32" i="7"/>
  <c r="D33" i="7"/>
  <c r="E29" i="7"/>
  <c r="E30" i="7"/>
  <c r="E17" i="7"/>
  <c r="E31" i="7"/>
  <c r="E32" i="7"/>
  <c r="E33" i="7"/>
  <c r="F29" i="7"/>
  <c r="F30" i="7"/>
  <c r="D29" i="9"/>
  <c r="D30" i="9"/>
  <c r="D17" i="9"/>
  <c r="D31" i="9"/>
  <c r="D32" i="9"/>
  <c r="D33" i="9"/>
  <c r="E29" i="9"/>
  <c r="E30" i="9"/>
  <c r="E17" i="9"/>
  <c r="E31" i="9"/>
  <c r="E32" i="9"/>
  <c r="E33" i="9"/>
  <c r="F29" i="9"/>
  <c r="F30" i="9"/>
  <c r="E29" i="4"/>
  <c r="AC15" i="42"/>
  <c r="C75" i="38"/>
  <c r="I75" i="38"/>
  <c r="J75" i="38"/>
  <c r="K75" i="38"/>
  <c r="L75" i="38"/>
  <c r="M75" i="38"/>
  <c r="N75" i="38"/>
  <c r="O75" i="38"/>
  <c r="G75" i="38"/>
  <c r="AC75" i="38"/>
  <c r="P75" i="38"/>
  <c r="Q75" i="38"/>
  <c r="R75" i="38"/>
  <c r="S75" i="38"/>
  <c r="AE75" i="38"/>
  <c r="C76" i="38"/>
  <c r="I76" i="38"/>
  <c r="J76" i="38"/>
  <c r="K76" i="38"/>
  <c r="L76" i="38"/>
  <c r="M76" i="38"/>
  <c r="N76" i="38"/>
  <c r="O76" i="38"/>
  <c r="G76" i="38"/>
  <c r="AC76" i="38"/>
  <c r="P76" i="38"/>
  <c r="Q76" i="38"/>
  <c r="R76" i="38"/>
  <c r="S76" i="38"/>
  <c r="AE76" i="38"/>
  <c r="C77" i="38"/>
  <c r="H77" i="38"/>
  <c r="I77" i="38"/>
  <c r="J77" i="38"/>
  <c r="K77" i="38"/>
  <c r="N77" i="38"/>
  <c r="O77" i="38"/>
  <c r="G77" i="38"/>
  <c r="AC77" i="38"/>
  <c r="P77" i="38"/>
  <c r="Q77" i="38"/>
  <c r="R77" i="38"/>
  <c r="S77" i="38"/>
  <c r="AE77" i="38"/>
  <c r="C78" i="38"/>
  <c r="I78" i="38"/>
  <c r="J78" i="38"/>
  <c r="K78" i="38"/>
  <c r="L78" i="38"/>
  <c r="M78" i="38"/>
  <c r="N78" i="38"/>
  <c r="O78" i="38"/>
  <c r="G78" i="38"/>
  <c r="AC78" i="38"/>
  <c r="P78" i="38"/>
  <c r="Q78" i="38"/>
  <c r="R78" i="38"/>
  <c r="S78" i="38"/>
  <c r="AE78" i="38"/>
  <c r="AF75" i="38"/>
  <c r="AF76" i="38"/>
  <c r="AF77" i="38"/>
  <c r="AF78" i="38"/>
  <c r="AF79" i="38"/>
  <c r="AF80" i="38"/>
  <c r="AF74" i="38"/>
  <c r="AF90" i="38"/>
  <c r="AF75" i="48"/>
  <c r="AF76" i="48"/>
  <c r="AF77" i="48"/>
  <c r="AF78" i="48"/>
  <c r="AF79" i="48"/>
  <c r="AF80" i="48"/>
  <c r="AF74" i="48"/>
  <c r="AF90" i="48"/>
  <c r="AL90" i="38"/>
  <c r="C79" i="38"/>
  <c r="P79" i="38"/>
  <c r="Q79" i="38"/>
  <c r="R79" i="38"/>
  <c r="S79" i="38"/>
  <c r="AE79" i="38"/>
  <c r="C80" i="38"/>
  <c r="P80" i="38"/>
  <c r="Q80" i="38"/>
  <c r="R80" i="38"/>
  <c r="S80" i="38"/>
  <c r="AE80" i="38"/>
  <c r="AE74" i="38"/>
  <c r="AE90" i="38"/>
  <c r="C75" i="48"/>
  <c r="P75" i="48"/>
  <c r="Q75" i="48"/>
  <c r="R75" i="48"/>
  <c r="S75" i="48"/>
  <c r="AE75" i="48"/>
  <c r="C76" i="48"/>
  <c r="P76" i="48"/>
  <c r="Q76" i="48"/>
  <c r="R76" i="48"/>
  <c r="S76" i="48"/>
  <c r="AE76" i="48"/>
  <c r="C77" i="48"/>
  <c r="P77" i="48"/>
  <c r="Q77" i="48"/>
  <c r="R77" i="48"/>
  <c r="S77" i="48"/>
  <c r="AE77" i="48"/>
  <c r="C78" i="48"/>
  <c r="P78" i="48"/>
  <c r="Q78" i="48"/>
  <c r="R78" i="48"/>
  <c r="S78" i="48"/>
  <c r="AE78" i="48"/>
  <c r="C79" i="48"/>
  <c r="P79" i="48"/>
  <c r="Q79" i="48"/>
  <c r="R79" i="48"/>
  <c r="S79" i="48"/>
  <c r="AE79" i="48"/>
  <c r="C80" i="48"/>
  <c r="P80" i="48"/>
  <c r="Q80" i="48"/>
  <c r="R80" i="48"/>
  <c r="S80" i="48"/>
  <c r="AE80" i="48"/>
  <c r="AE74" i="48"/>
  <c r="AE90" i="48"/>
  <c r="AK90" i="38"/>
  <c r="G80" i="38"/>
  <c r="AC80" i="38"/>
  <c r="AC79" i="38"/>
  <c r="AC74" i="38"/>
  <c r="AC90" i="38"/>
  <c r="G75" i="48"/>
  <c r="AC75" i="48"/>
  <c r="G76" i="48"/>
  <c r="AC76" i="48"/>
  <c r="G77" i="48"/>
  <c r="AC77" i="48"/>
  <c r="G78" i="48"/>
  <c r="AC78" i="48"/>
  <c r="G80" i="48"/>
  <c r="AC80" i="48"/>
  <c r="AC79" i="48"/>
  <c r="AC74" i="48"/>
  <c r="AC90" i="48"/>
  <c r="AI90" i="38"/>
  <c r="C68" i="38"/>
  <c r="G68" i="38"/>
  <c r="AC68" i="38"/>
  <c r="I68" i="38"/>
  <c r="J68" i="38"/>
  <c r="H68" i="38"/>
  <c r="K68" i="38"/>
  <c r="L68" i="38"/>
  <c r="M68" i="38"/>
  <c r="N68" i="38"/>
  <c r="O68" i="38"/>
  <c r="Q68" i="38"/>
  <c r="S68" i="38"/>
  <c r="P68" i="38"/>
  <c r="R68" i="38"/>
  <c r="AE68" i="38"/>
  <c r="C69" i="38"/>
  <c r="G69" i="38"/>
  <c r="AC69" i="38"/>
  <c r="I69" i="38"/>
  <c r="J69" i="38"/>
  <c r="H69" i="38"/>
  <c r="K69" i="38"/>
  <c r="L69" i="38"/>
  <c r="M69" i="38"/>
  <c r="N69" i="38"/>
  <c r="O69" i="38"/>
  <c r="Q69" i="38"/>
  <c r="S69" i="38"/>
  <c r="P69" i="38"/>
  <c r="R69" i="38"/>
  <c r="AE69" i="38"/>
  <c r="C70" i="38"/>
  <c r="G70" i="38"/>
  <c r="AC70" i="38"/>
  <c r="I70" i="38"/>
  <c r="J70" i="38"/>
  <c r="H70" i="38"/>
  <c r="K70" i="38"/>
  <c r="L70" i="38"/>
  <c r="M70" i="38"/>
  <c r="N70" i="38"/>
  <c r="O70" i="38"/>
  <c r="Q70" i="38"/>
  <c r="S70" i="38"/>
  <c r="P70" i="38"/>
  <c r="R70" i="38"/>
  <c r="AE70" i="38"/>
  <c r="C71" i="38"/>
  <c r="G71" i="38"/>
  <c r="AC71" i="38"/>
  <c r="I71" i="38"/>
  <c r="J71" i="38"/>
  <c r="H71" i="38"/>
  <c r="K71" i="38"/>
  <c r="L71" i="38"/>
  <c r="M71" i="38"/>
  <c r="N71" i="38"/>
  <c r="O71" i="38"/>
  <c r="Q71" i="38"/>
  <c r="S71" i="38"/>
  <c r="P71" i="38"/>
  <c r="R71" i="38"/>
  <c r="AE71" i="38"/>
  <c r="C72" i="38"/>
  <c r="G72" i="38"/>
  <c r="AC72" i="38"/>
  <c r="AF68" i="38"/>
  <c r="AF69" i="38"/>
  <c r="AF70" i="38"/>
  <c r="AF71" i="38"/>
  <c r="AF72" i="38"/>
  <c r="AF73" i="38"/>
  <c r="AF67" i="38"/>
  <c r="AF89" i="38"/>
  <c r="AF68" i="48"/>
  <c r="AF69" i="48"/>
  <c r="AF70" i="48"/>
  <c r="AF71" i="48"/>
  <c r="AF72" i="48"/>
  <c r="AF73" i="48"/>
  <c r="AF67" i="48"/>
  <c r="AF89" i="48"/>
  <c r="AL89" i="38"/>
  <c r="P72" i="38"/>
  <c r="Q72" i="38"/>
  <c r="R72" i="38"/>
  <c r="S72" i="38"/>
  <c r="AE72" i="38"/>
  <c r="C73" i="38"/>
  <c r="P73" i="38"/>
  <c r="Q73" i="38"/>
  <c r="R73" i="38"/>
  <c r="S73" i="38"/>
  <c r="AE73" i="38"/>
  <c r="AE67" i="38"/>
  <c r="AE89" i="38"/>
  <c r="C68" i="48"/>
  <c r="P68" i="48"/>
  <c r="Q68" i="48"/>
  <c r="R68" i="48"/>
  <c r="S68" i="48"/>
  <c r="AE68" i="48"/>
  <c r="C69" i="48"/>
  <c r="P69" i="48"/>
  <c r="Q69" i="48"/>
  <c r="R69" i="48"/>
  <c r="S69" i="48"/>
  <c r="AE69" i="48"/>
  <c r="C70" i="48"/>
  <c r="P70" i="48"/>
  <c r="Q70" i="48"/>
  <c r="R70" i="48"/>
  <c r="S70" i="48"/>
  <c r="AE70" i="48"/>
  <c r="C71" i="48"/>
  <c r="P71" i="48"/>
  <c r="Q71" i="48"/>
  <c r="R71" i="48"/>
  <c r="S71" i="48"/>
  <c r="AE71" i="48"/>
  <c r="C72" i="48"/>
  <c r="P72" i="48"/>
  <c r="Q72" i="48"/>
  <c r="R72" i="48"/>
  <c r="S72" i="48"/>
  <c r="AE72" i="48"/>
  <c r="C73" i="48"/>
  <c r="P73" i="48"/>
  <c r="Q73" i="48"/>
  <c r="R73" i="48"/>
  <c r="S73" i="48"/>
  <c r="AE73" i="48"/>
  <c r="AE67" i="48"/>
  <c r="AE89" i="48"/>
  <c r="AK89" i="38"/>
  <c r="G73" i="38"/>
  <c r="AC73" i="38"/>
  <c r="AC67" i="38"/>
  <c r="AC89" i="38"/>
  <c r="G68" i="48"/>
  <c r="AC68" i="48"/>
  <c r="G69" i="48"/>
  <c r="AC69" i="48"/>
  <c r="G70" i="48"/>
  <c r="AC70" i="48"/>
  <c r="G71" i="48"/>
  <c r="AC71" i="48"/>
  <c r="G72" i="48"/>
  <c r="AC72" i="48"/>
  <c r="G73" i="48"/>
  <c r="AC73" i="48"/>
  <c r="AC67" i="48"/>
  <c r="AC89" i="48"/>
  <c r="AI89" i="38"/>
  <c r="C48" i="38"/>
  <c r="I48" i="38"/>
  <c r="J48" i="38"/>
  <c r="K48" i="38"/>
  <c r="H48" i="38"/>
  <c r="L48" i="38"/>
  <c r="M48" i="38"/>
  <c r="N48" i="38"/>
  <c r="O48" i="38"/>
  <c r="P48" i="38"/>
  <c r="R48" i="38"/>
  <c r="G48" i="38"/>
  <c r="AC48" i="38"/>
  <c r="C49" i="38"/>
  <c r="G49" i="38"/>
  <c r="AC49" i="38"/>
  <c r="H49" i="38"/>
  <c r="K49" i="38"/>
  <c r="L49" i="38"/>
  <c r="M49" i="38"/>
  <c r="N49" i="38"/>
  <c r="O49" i="38"/>
  <c r="P49" i="38"/>
  <c r="Q49" i="38"/>
  <c r="R49" i="38"/>
  <c r="S49" i="38"/>
  <c r="AE49" i="38"/>
  <c r="C50" i="38"/>
  <c r="G50" i="38"/>
  <c r="AC50" i="38"/>
  <c r="H50" i="38"/>
  <c r="K50" i="38"/>
  <c r="L50" i="38"/>
  <c r="M50" i="38"/>
  <c r="N50" i="38"/>
  <c r="O50" i="38"/>
  <c r="P50" i="38"/>
  <c r="Q50" i="38"/>
  <c r="R50" i="38"/>
  <c r="S50" i="38"/>
  <c r="AE50" i="38"/>
  <c r="C51" i="38"/>
  <c r="H51" i="38"/>
  <c r="K51" i="38"/>
  <c r="L51" i="38"/>
  <c r="M51" i="38"/>
  <c r="N51" i="38"/>
  <c r="O51" i="38"/>
  <c r="G51" i="38"/>
  <c r="AC51" i="38"/>
  <c r="P51" i="38"/>
  <c r="Q51" i="38"/>
  <c r="R51" i="38"/>
  <c r="S51" i="38"/>
  <c r="AE51" i="38"/>
  <c r="C52" i="38"/>
  <c r="G52" i="38"/>
  <c r="AC52" i="38"/>
  <c r="I52" i="38"/>
  <c r="J52" i="38"/>
  <c r="H52" i="38"/>
  <c r="K52" i="38"/>
  <c r="L52" i="38"/>
  <c r="M52" i="38"/>
  <c r="N52" i="38"/>
  <c r="O52" i="38"/>
  <c r="Q52" i="38"/>
  <c r="S52" i="38"/>
  <c r="P52" i="38"/>
  <c r="R52" i="38"/>
  <c r="AE52" i="38"/>
  <c r="C53" i="38"/>
  <c r="G53" i="38"/>
  <c r="AC53" i="38"/>
  <c r="I53" i="38"/>
  <c r="J53" i="38"/>
  <c r="H53" i="38"/>
  <c r="K53" i="38"/>
  <c r="L53" i="38"/>
  <c r="M53" i="38"/>
  <c r="N53" i="38"/>
  <c r="O53" i="38"/>
  <c r="Q53" i="38"/>
  <c r="S53" i="38"/>
  <c r="P53" i="38"/>
  <c r="R53" i="38"/>
  <c r="AE53" i="38"/>
  <c r="C54" i="38"/>
  <c r="H54" i="38"/>
  <c r="L54" i="38"/>
  <c r="M54" i="38"/>
  <c r="N54" i="38"/>
  <c r="O54" i="38"/>
  <c r="G54" i="38"/>
  <c r="AC54" i="38"/>
  <c r="P54" i="38"/>
  <c r="Q54" i="38"/>
  <c r="R54" i="38"/>
  <c r="S54" i="38"/>
  <c r="AE54" i="38"/>
  <c r="C55" i="38"/>
  <c r="G55" i="38"/>
  <c r="AC55" i="38"/>
  <c r="I55" i="38"/>
  <c r="J55" i="38"/>
  <c r="H55" i="38"/>
  <c r="K55" i="38"/>
  <c r="L55" i="38"/>
  <c r="M55" i="38"/>
  <c r="N55" i="38"/>
  <c r="O55" i="38"/>
  <c r="Q55" i="38"/>
  <c r="S55" i="38"/>
  <c r="P55" i="38"/>
  <c r="R55" i="38"/>
  <c r="AE55" i="38"/>
  <c r="C56" i="38"/>
  <c r="G56" i="38"/>
  <c r="AC56" i="38"/>
  <c r="I56" i="38"/>
  <c r="J56" i="38"/>
  <c r="H56" i="38"/>
  <c r="K56" i="38"/>
  <c r="L56" i="38"/>
  <c r="M56" i="38"/>
  <c r="N56" i="38"/>
  <c r="O56" i="38"/>
  <c r="Q56" i="38"/>
  <c r="S56" i="38"/>
  <c r="P56" i="38"/>
  <c r="R56" i="38"/>
  <c r="AE56" i="38"/>
  <c r="C57" i="38"/>
  <c r="G57" i="38"/>
  <c r="AC57" i="38"/>
  <c r="I57" i="38"/>
  <c r="J57" i="38"/>
  <c r="H57" i="38"/>
  <c r="K57" i="38"/>
  <c r="L57" i="38"/>
  <c r="M57" i="38"/>
  <c r="N57" i="38"/>
  <c r="O57" i="38"/>
  <c r="Q57" i="38"/>
  <c r="S57" i="38"/>
  <c r="P57" i="38"/>
  <c r="R57" i="38"/>
  <c r="AE57" i="38"/>
  <c r="C58" i="38"/>
  <c r="G58" i="38"/>
  <c r="AC58" i="38"/>
  <c r="I58" i="38"/>
  <c r="J58" i="38"/>
  <c r="H58" i="38"/>
  <c r="K58" i="38"/>
  <c r="L58" i="38"/>
  <c r="M58" i="38"/>
  <c r="N58" i="38"/>
  <c r="O58" i="38"/>
  <c r="Q58" i="38"/>
  <c r="S58" i="38"/>
  <c r="P58" i="38"/>
  <c r="R58" i="38"/>
  <c r="AE58" i="38"/>
  <c r="C59" i="38"/>
  <c r="G59" i="38"/>
  <c r="AC59" i="38"/>
  <c r="I59" i="38"/>
  <c r="J59" i="38"/>
  <c r="H59" i="38"/>
  <c r="K59" i="38"/>
  <c r="L59" i="38"/>
  <c r="M59" i="38"/>
  <c r="N59" i="38"/>
  <c r="O59" i="38"/>
  <c r="Q59" i="38"/>
  <c r="S59" i="38"/>
  <c r="P59" i="38"/>
  <c r="R59" i="38"/>
  <c r="AE59" i="38"/>
  <c r="C60" i="38"/>
  <c r="G60" i="38"/>
  <c r="AC60" i="38"/>
  <c r="I60" i="38"/>
  <c r="J60" i="38"/>
  <c r="H60" i="38"/>
  <c r="K60" i="38"/>
  <c r="L60" i="38"/>
  <c r="M60" i="38"/>
  <c r="N60" i="38"/>
  <c r="O60" i="38"/>
  <c r="Q60" i="38"/>
  <c r="S60" i="38"/>
  <c r="P60" i="38"/>
  <c r="R60" i="38"/>
  <c r="AE60" i="38"/>
  <c r="C61" i="38"/>
  <c r="G61" i="38"/>
  <c r="AC61" i="38"/>
  <c r="I61" i="38"/>
  <c r="J61" i="38"/>
  <c r="H61" i="38"/>
  <c r="K61" i="38"/>
  <c r="L61" i="38"/>
  <c r="M61" i="38"/>
  <c r="N61" i="38"/>
  <c r="O61" i="38"/>
  <c r="Q61" i="38"/>
  <c r="S61" i="38"/>
  <c r="P61" i="38"/>
  <c r="R61" i="38"/>
  <c r="AE61" i="38"/>
  <c r="C62" i="38"/>
  <c r="G62" i="38"/>
  <c r="AC62" i="38"/>
  <c r="I62" i="38"/>
  <c r="J62" i="38"/>
  <c r="H62" i="38"/>
  <c r="K62" i="38"/>
  <c r="L62" i="38"/>
  <c r="M62" i="38"/>
  <c r="N62" i="38"/>
  <c r="O62" i="38"/>
  <c r="Q62" i="38"/>
  <c r="S62" i="38"/>
  <c r="P62" i="38"/>
  <c r="R62" i="38"/>
  <c r="AE62" i="38"/>
  <c r="C63" i="38"/>
  <c r="G63" i="38"/>
  <c r="AC63" i="38"/>
  <c r="I63" i="38"/>
  <c r="J63" i="38"/>
  <c r="H63" i="38"/>
  <c r="K63" i="38"/>
  <c r="L63" i="38"/>
  <c r="M63" i="38"/>
  <c r="N63" i="38"/>
  <c r="O63" i="38"/>
  <c r="Q63" i="38"/>
  <c r="S63" i="38"/>
  <c r="P63" i="38"/>
  <c r="R63" i="38"/>
  <c r="AE63" i="38"/>
  <c r="C64" i="38"/>
  <c r="G64" i="38"/>
  <c r="AC64" i="38"/>
  <c r="I64" i="38"/>
  <c r="J64" i="38"/>
  <c r="H64" i="38"/>
  <c r="K64" i="38"/>
  <c r="L64" i="38"/>
  <c r="M64" i="38"/>
  <c r="N64" i="38"/>
  <c r="O64" i="38"/>
  <c r="Q64" i="38"/>
  <c r="S64" i="38"/>
  <c r="P64" i="38"/>
  <c r="R64" i="38"/>
  <c r="AE64" i="38"/>
  <c r="C65" i="38"/>
  <c r="G65" i="38"/>
  <c r="AC65" i="38"/>
  <c r="AF48" i="38"/>
  <c r="AF49" i="38"/>
  <c r="AF50" i="38"/>
  <c r="AF51" i="38"/>
  <c r="AF52" i="38"/>
  <c r="AF53" i="38"/>
  <c r="AF54" i="38"/>
  <c r="AF55" i="38"/>
  <c r="AF56" i="38"/>
  <c r="AF57" i="38"/>
  <c r="AF58" i="38"/>
  <c r="AF59" i="38"/>
  <c r="AF60" i="38"/>
  <c r="AF61" i="38"/>
  <c r="AF62" i="38"/>
  <c r="AF63" i="38"/>
  <c r="AF64" i="38"/>
  <c r="AF65" i="38"/>
  <c r="AF66" i="38"/>
  <c r="AF47" i="38"/>
  <c r="AF88" i="38"/>
  <c r="AF48" i="48"/>
  <c r="AF49" i="48"/>
  <c r="AF50" i="48"/>
  <c r="AF51" i="48"/>
  <c r="AF52" i="48"/>
  <c r="AF53" i="48"/>
  <c r="AF54" i="48"/>
  <c r="AF55" i="48"/>
  <c r="AF56" i="48"/>
  <c r="AF57" i="48"/>
  <c r="AF58" i="48"/>
  <c r="AF59" i="48"/>
  <c r="AF60" i="48"/>
  <c r="AF61" i="48"/>
  <c r="AF62" i="48"/>
  <c r="AF63" i="48"/>
  <c r="AF64" i="48"/>
  <c r="AF65" i="48"/>
  <c r="AF66" i="48"/>
  <c r="AF47" i="48"/>
  <c r="AF88" i="48"/>
  <c r="AL88" i="38"/>
  <c r="P65" i="38"/>
  <c r="Q65" i="38"/>
  <c r="R65" i="38"/>
  <c r="S65" i="38"/>
  <c r="AE65" i="38"/>
  <c r="C66" i="38"/>
  <c r="P66" i="38"/>
  <c r="Q66" i="38"/>
  <c r="R66" i="38"/>
  <c r="S66" i="38"/>
  <c r="AE66" i="38"/>
  <c r="C48" i="48"/>
  <c r="P48" i="48"/>
  <c r="Q48" i="48"/>
  <c r="R48" i="48"/>
  <c r="S48" i="48"/>
  <c r="AE48" i="48"/>
  <c r="C49" i="48"/>
  <c r="P49" i="48"/>
  <c r="Q49" i="48"/>
  <c r="R49" i="48"/>
  <c r="S49" i="48"/>
  <c r="AE49" i="48"/>
  <c r="C50" i="48"/>
  <c r="P50" i="48"/>
  <c r="Q50" i="48"/>
  <c r="R50" i="48"/>
  <c r="S50" i="48"/>
  <c r="AE50" i="48"/>
  <c r="C51" i="48"/>
  <c r="P51" i="48"/>
  <c r="Q51" i="48"/>
  <c r="R51" i="48"/>
  <c r="S51" i="48"/>
  <c r="AE51" i="48"/>
  <c r="C52" i="48"/>
  <c r="P52" i="48"/>
  <c r="Q52" i="48"/>
  <c r="R52" i="48"/>
  <c r="S52" i="48"/>
  <c r="AE52" i="48"/>
  <c r="C53" i="48"/>
  <c r="P53" i="48"/>
  <c r="Q53" i="48"/>
  <c r="R53" i="48"/>
  <c r="S53" i="48"/>
  <c r="AE53" i="48"/>
  <c r="C54" i="48"/>
  <c r="P54" i="48"/>
  <c r="Q54" i="48"/>
  <c r="R54" i="48"/>
  <c r="S54" i="48"/>
  <c r="AE54" i="48"/>
  <c r="C55" i="48"/>
  <c r="P55" i="48"/>
  <c r="Q55" i="48"/>
  <c r="R55" i="48"/>
  <c r="S55" i="48"/>
  <c r="AE55" i="48"/>
  <c r="C56" i="48"/>
  <c r="P56" i="48"/>
  <c r="Q56" i="48"/>
  <c r="R56" i="48"/>
  <c r="S56" i="48"/>
  <c r="AE56" i="48"/>
  <c r="P57" i="48"/>
  <c r="Q57" i="48"/>
  <c r="R57" i="48"/>
  <c r="S57" i="48"/>
  <c r="AE57" i="48"/>
  <c r="C58" i="48"/>
  <c r="P58" i="48"/>
  <c r="Q58" i="48"/>
  <c r="R58" i="48"/>
  <c r="S58" i="48"/>
  <c r="AE58" i="48"/>
  <c r="C59" i="48"/>
  <c r="P59" i="48"/>
  <c r="Q59" i="48"/>
  <c r="R59" i="48"/>
  <c r="S59" i="48"/>
  <c r="AE59" i="48"/>
  <c r="C60" i="48"/>
  <c r="P60" i="48"/>
  <c r="Q60" i="48"/>
  <c r="R60" i="48"/>
  <c r="S60" i="48"/>
  <c r="AE60" i="48"/>
  <c r="C61" i="48"/>
  <c r="P61" i="48"/>
  <c r="Q61" i="48"/>
  <c r="R61" i="48"/>
  <c r="S61" i="48"/>
  <c r="AE61" i="48"/>
  <c r="C62" i="48"/>
  <c r="P62" i="48"/>
  <c r="Q62" i="48"/>
  <c r="R62" i="48"/>
  <c r="S62" i="48"/>
  <c r="AE62" i="48"/>
  <c r="C63" i="48"/>
  <c r="P63" i="48"/>
  <c r="Q63" i="48"/>
  <c r="R63" i="48"/>
  <c r="S63" i="48"/>
  <c r="AE63" i="48"/>
  <c r="C64" i="48"/>
  <c r="P64" i="48"/>
  <c r="Q64" i="48"/>
  <c r="R64" i="48"/>
  <c r="S64" i="48"/>
  <c r="AE64" i="48"/>
  <c r="C65" i="48"/>
  <c r="P65" i="48"/>
  <c r="Q65" i="48"/>
  <c r="R65" i="48"/>
  <c r="S65" i="48"/>
  <c r="AE65" i="48"/>
  <c r="C66" i="48"/>
  <c r="P66" i="48"/>
  <c r="Q66" i="48"/>
  <c r="R66" i="48"/>
  <c r="S66" i="48"/>
  <c r="AE66" i="48"/>
  <c r="AE47" i="48"/>
  <c r="AE88" i="48"/>
  <c r="G66" i="38"/>
  <c r="AC66" i="38"/>
  <c r="AC47" i="38"/>
  <c r="AC88" i="38"/>
  <c r="G48" i="48"/>
  <c r="AC48" i="48"/>
  <c r="G49" i="48"/>
  <c r="AC49" i="48"/>
  <c r="G50" i="48"/>
  <c r="AC50" i="48"/>
  <c r="G51" i="48"/>
  <c r="AC51" i="48"/>
  <c r="G52" i="48"/>
  <c r="AC52" i="48"/>
  <c r="G53" i="48"/>
  <c r="AC53" i="48"/>
  <c r="G54" i="48"/>
  <c r="AC54" i="48"/>
  <c r="G55" i="48"/>
  <c r="AC55" i="48"/>
  <c r="G56" i="48"/>
  <c r="AC56" i="48"/>
  <c r="G57" i="48"/>
  <c r="AC57" i="48"/>
  <c r="G58" i="48"/>
  <c r="AC58" i="48"/>
  <c r="G59" i="48"/>
  <c r="AC59" i="48"/>
  <c r="G60" i="48"/>
  <c r="AC60" i="48"/>
  <c r="G61" i="48"/>
  <c r="AC61" i="48"/>
  <c r="G62" i="48"/>
  <c r="AC62" i="48"/>
  <c r="G63" i="48"/>
  <c r="AC63" i="48"/>
  <c r="G64" i="48"/>
  <c r="AC64" i="48"/>
  <c r="G65" i="48"/>
  <c r="AC65" i="48"/>
  <c r="G66" i="48"/>
  <c r="AC66" i="48"/>
  <c r="AC47" i="48"/>
  <c r="AC88" i="48"/>
  <c r="AI88" i="38"/>
  <c r="C35" i="38"/>
  <c r="I35" i="38"/>
  <c r="J35" i="38"/>
  <c r="K35" i="38"/>
  <c r="H35" i="38"/>
  <c r="L35" i="38"/>
  <c r="M35" i="38"/>
  <c r="N35" i="38"/>
  <c r="O35" i="38"/>
  <c r="P35" i="38"/>
  <c r="R35" i="38"/>
  <c r="G35" i="38"/>
  <c r="AC35" i="38"/>
  <c r="C36" i="38"/>
  <c r="G36" i="38"/>
  <c r="AC36" i="38"/>
  <c r="I36" i="38"/>
  <c r="J36" i="38"/>
  <c r="H36" i="38"/>
  <c r="K36" i="38"/>
  <c r="L36" i="38"/>
  <c r="M36" i="38"/>
  <c r="N36" i="38"/>
  <c r="O36" i="38"/>
  <c r="Q36" i="38"/>
  <c r="S36" i="38"/>
  <c r="P36" i="38"/>
  <c r="R36" i="38"/>
  <c r="AE36" i="38"/>
  <c r="C37" i="38"/>
  <c r="G37" i="38"/>
  <c r="AC37" i="38"/>
  <c r="I37" i="38"/>
  <c r="J37" i="38"/>
  <c r="H37" i="38"/>
  <c r="K37" i="38"/>
  <c r="L37" i="38"/>
  <c r="M37" i="38"/>
  <c r="N37" i="38"/>
  <c r="O37" i="38"/>
  <c r="Q37" i="38"/>
  <c r="S37" i="38"/>
  <c r="P37" i="38"/>
  <c r="R37" i="38"/>
  <c r="AE37" i="38"/>
  <c r="C38" i="38"/>
  <c r="G38" i="38"/>
  <c r="AC38" i="38"/>
  <c r="I38" i="38"/>
  <c r="J38" i="38"/>
  <c r="H38" i="38"/>
  <c r="K38" i="38"/>
  <c r="L38" i="38"/>
  <c r="M38" i="38"/>
  <c r="N38" i="38"/>
  <c r="O38" i="38"/>
  <c r="Q38" i="38"/>
  <c r="S38" i="38"/>
  <c r="P38" i="38"/>
  <c r="R38" i="38"/>
  <c r="AE38" i="38"/>
  <c r="C39" i="38"/>
  <c r="G39" i="38"/>
  <c r="AC39" i="38"/>
  <c r="I39" i="38"/>
  <c r="J39" i="38"/>
  <c r="H39" i="38"/>
  <c r="K39" i="38"/>
  <c r="L39" i="38"/>
  <c r="M39" i="38"/>
  <c r="N39" i="38"/>
  <c r="O39" i="38"/>
  <c r="Q39" i="38"/>
  <c r="S39" i="38"/>
  <c r="P39" i="38"/>
  <c r="R39" i="38"/>
  <c r="AE39" i="38"/>
  <c r="C40" i="38"/>
  <c r="G40" i="38"/>
  <c r="AC40" i="38"/>
  <c r="I40" i="38"/>
  <c r="J40" i="38"/>
  <c r="H40" i="38"/>
  <c r="K40" i="38"/>
  <c r="L40" i="38"/>
  <c r="M40" i="38"/>
  <c r="N40" i="38"/>
  <c r="O40" i="38"/>
  <c r="Q40" i="38"/>
  <c r="S40" i="38"/>
  <c r="P40" i="38"/>
  <c r="R40" i="38"/>
  <c r="AE40" i="38"/>
  <c r="C41" i="38"/>
  <c r="G41" i="38"/>
  <c r="AC41" i="38"/>
  <c r="I41" i="38"/>
  <c r="J41" i="38"/>
  <c r="H41" i="38"/>
  <c r="K41" i="38"/>
  <c r="L41" i="38"/>
  <c r="M41" i="38"/>
  <c r="N41" i="38"/>
  <c r="O41" i="38"/>
  <c r="Q41" i="38"/>
  <c r="S41" i="38"/>
  <c r="P41" i="38"/>
  <c r="R41" i="38"/>
  <c r="AE41" i="38"/>
  <c r="C42" i="38"/>
  <c r="G42" i="38"/>
  <c r="AC42" i="38"/>
  <c r="I42" i="38"/>
  <c r="J42" i="38"/>
  <c r="H42" i="38"/>
  <c r="K42" i="38"/>
  <c r="L42" i="38"/>
  <c r="M42" i="38"/>
  <c r="N42" i="38"/>
  <c r="O42" i="38"/>
  <c r="Q42" i="38"/>
  <c r="S42" i="38"/>
  <c r="P42" i="38"/>
  <c r="R42" i="38"/>
  <c r="AE42" i="38"/>
  <c r="C43" i="38"/>
  <c r="G43" i="38"/>
  <c r="AC43" i="38"/>
  <c r="I43" i="38"/>
  <c r="J43" i="38"/>
  <c r="H43" i="38"/>
  <c r="K43" i="38"/>
  <c r="L43" i="38"/>
  <c r="M43" i="38"/>
  <c r="N43" i="38"/>
  <c r="O43" i="38"/>
  <c r="Q43" i="38"/>
  <c r="S43" i="38"/>
  <c r="P43" i="38"/>
  <c r="R43" i="38"/>
  <c r="AE43" i="38"/>
  <c r="C44" i="38"/>
  <c r="G44" i="38"/>
  <c r="AC44" i="38"/>
  <c r="I44" i="38"/>
  <c r="J44" i="38"/>
  <c r="H44" i="38"/>
  <c r="K44" i="38"/>
  <c r="L44" i="38"/>
  <c r="M44" i="38"/>
  <c r="N44" i="38"/>
  <c r="O44" i="38"/>
  <c r="Q44" i="38"/>
  <c r="S44" i="38"/>
  <c r="P44" i="38"/>
  <c r="R44" i="38"/>
  <c r="AE44" i="38"/>
  <c r="C45" i="38"/>
  <c r="G45" i="38"/>
  <c r="AC45" i="38"/>
  <c r="AF35" i="38"/>
  <c r="AF36" i="38"/>
  <c r="AF37" i="38"/>
  <c r="AF38" i="38"/>
  <c r="AF39" i="38"/>
  <c r="AF40" i="38"/>
  <c r="AF41" i="38"/>
  <c r="AF42" i="38"/>
  <c r="AF43" i="38"/>
  <c r="AF44" i="38"/>
  <c r="AF45" i="38"/>
  <c r="AF46" i="38"/>
  <c r="AF34" i="38"/>
  <c r="AF87" i="38"/>
  <c r="AF35" i="48"/>
  <c r="AF36" i="48"/>
  <c r="AF37" i="48"/>
  <c r="AF38" i="48"/>
  <c r="AF39" i="48"/>
  <c r="AF40" i="48"/>
  <c r="AF41" i="48"/>
  <c r="AF42" i="48"/>
  <c r="AF43" i="48"/>
  <c r="AF44" i="48"/>
  <c r="AF45" i="48"/>
  <c r="AF46" i="48"/>
  <c r="AF34" i="48"/>
  <c r="AF87" i="48"/>
  <c r="AL87" i="38"/>
  <c r="P45" i="38"/>
  <c r="Q45" i="38"/>
  <c r="R45" i="38"/>
  <c r="S45" i="38"/>
  <c r="AE45" i="38"/>
  <c r="C46" i="38"/>
  <c r="P46" i="38"/>
  <c r="Q46" i="38"/>
  <c r="R46" i="38"/>
  <c r="S46" i="38"/>
  <c r="AE46" i="38"/>
  <c r="C35" i="48"/>
  <c r="P35" i="48"/>
  <c r="Q35" i="48"/>
  <c r="R35" i="48"/>
  <c r="S35" i="48"/>
  <c r="AE35" i="48"/>
  <c r="C36" i="48"/>
  <c r="P36" i="48"/>
  <c r="Q36" i="48"/>
  <c r="R36" i="48"/>
  <c r="S36" i="48"/>
  <c r="AE36" i="48"/>
  <c r="C37" i="48"/>
  <c r="P37" i="48"/>
  <c r="Q37" i="48"/>
  <c r="R37" i="48"/>
  <c r="S37" i="48"/>
  <c r="AE37" i="48"/>
  <c r="C38" i="48"/>
  <c r="P38" i="48"/>
  <c r="Q38" i="48"/>
  <c r="R38" i="48"/>
  <c r="S38" i="48"/>
  <c r="AE38" i="48"/>
  <c r="C39" i="48"/>
  <c r="P39" i="48"/>
  <c r="Q39" i="48"/>
  <c r="R39" i="48"/>
  <c r="S39" i="48"/>
  <c r="AE39" i="48"/>
  <c r="C40" i="48"/>
  <c r="P40" i="48"/>
  <c r="Q40" i="48"/>
  <c r="R40" i="48"/>
  <c r="S40" i="48"/>
  <c r="AE40" i="48"/>
  <c r="C41" i="48"/>
  <c r="P41" i="48"/>
  <c r="Q41" i="48"/>
  <c r="R41" i="48"/>
  <c r="S41" i="48"/>
  <c r="AE41" i="48"/>
  <c r="C42" i="48"/>
  <c r="P42" i="48"/>
  <c r="Q42" i="48"/>
  <c r="R42" i="48"/>
  <c r="S42" i="48"/>
  <c r="AE42" i="48"/>
  <c r="C43" i="48"/>
  <c r="P43" i="48"/>
  <c r="Q43" i="48"/>
  <c r="R43" i="48"/>
  <c r="S43" i="48"/>
  <c r="AE43" i="48"/>
  <c r="C44" i="48"/>
  <c r="P44" i="48"/>
  <c r="Q44" i="48"/>
  <c r="R44" i="48"/>
  <c r="S44" i="48"/>
  <c r="AE44" i="48"/>
  <c r="C45" i="48"/>
  <c r="P45" i="48"/>
  <c r="Q45" i="48"/>
  <c r="R45" i="48"/>
  <c r="S45" i="48"/>
  <c r="AE45" i="48"/>
  <c r="C46" i="48"/>
  <c r="P46" i="48"/>
  <c r="Q46" i="48"/>
  <c r="R46" i="48"/>
  <c r="S46" i="48"/>
  <c r="AE46" i="48"/>
  <c r="AE34" i="48"/>
  <c r="AE87" i="48"/>
  <c r="G46" i="38"/>
  <c r="AC46" i="38"/>
  <c r="AC34" i="38"/>
  <c r="AC87" i="38"/>
  <c r="G35" i="48"/>
  <c r="AC35" i="48"/>
  <c r="G36" i="48"/>
  <c r="AC36" i="48"/>
  <c r="G37" i="48"/>
  <c r="AC37" i="48"/>
  <c r="G38" i="48"/>
  <c r="AC38" i="48"/>
  <c r="G39" i="48"/>
  <c r="AC39" i="48"/>
  <c r="G40" i="48"/>
  <c r="AC40" i="48"/>
  <c r="G41" i="48"/>
  <c r="AC41" i="48"/>
  <c r="G42" i="48"/>
  <c r="AC42" i="48"/>
  <c r="G43" i="48"/>
  <c r="AC43" i="48"/>
  <c r="G44" i="48"/>
  <c r="AC44" i="48"/>
  <c r="G45" i="48"/>
  <c r="AC45" i="48"/>
  <c r="G46" i="48"/>
  <c r="AC46" i="48"/>
  <c r="AC34" i="48"/>
  <c r="AC87" i="48"/>
  <c r="AI87" i="38"/>
  <c r="C30" i="38"/>
  <c r="I30" i="38"/>
  <c r="J30" i="38"/>
  <c r="K30" i="38"/>
  <c r="H30" i="38"/>
  <c r="L30" i="38"/>
  <c r="M30" i="38"/>
  <c r="N30" i="38"/>
  <c r="O30" i="38"/>
  <c r="P30" i="38"/>
  <c r="R30" i="38"/>
  <c r="G30" i="38"/>
  <c r="AC30" i="38"/>
  <c r="C31" i="38"/>
  <c r="H31" i="38"/>
  <c r="L31" i="38"/>
  <c r="M31" i="38"/>
  <c r="N31" i="38"/>
  <c r="O31" i="38"/>
  <c r="G31" i="38"/>
  <c r="AC31" i="38"/>
  <c r="P31" i="38"/>
  <c r="Q31" i="38"/>
  <c r="R31" i="38"/>
  <c r="S31" i="38"/>
  <c r="AE31" i="38"/>
  <c r="C32" i="38"/>
  <c r="G32" i="38"/>
  <c r="AC32" i="38"/>
  <c r="AF30" i="38"/>
  <c r="AF31" i="38"/>
  <c r="AF32" i="38"/>
  <c r="AF33" i="38"/>
  <c r="AF29" i="38"/>
  <c r="AF86" i="38"/>
  <c r="AF30" i="48"/>
  <c r="AF31" i="48"/>
  <c r="AF32" i="48"/>
  <c r="AF33" i="48"/>
  <c r="AF29" i="48"/>
  <c r="AF86" i="48"/>
  <c r="AL86" i="38"/>
  <c r="P32" i="38"/>
  <c r="Q32" i="38"/>
  <c r="R32" i="38"/>
  <c r="S32" i="38"/>
  <c r="AE32" i="38"/>
  <c r="C33" i="38"/>
  <c r="P33" i="38"/>
  <c r="Q33" i="38"/>
  <c r="R33" i="38"/>
  <c r="S33" i="38"/>
  <c r="AE33" i="38"/>
  <c r="C30" i="48"/>
  <c r="P30" i="48"/>
  <c r="Q30" i="48"/>
  <c r="R30" i="48"/>
  <c r="S30" i="48"/>
  <c r="AE30" i="48"/>
  <c r="C31" i="48"/>
  <c r="P31" i="48"/>
  <c r="Q31" i="48"/>
  <c r="R31" i="48"/>
  <c r="S31" i="48"/>
  <c r="AE31" i="48"/>
  <c r="C32" i="48"/>
  <c r="P32" i="48"/>
  <c r="Q32" i="48"/>
  <c r="R32" i="48"/>
  <c r="S32" i="48"/>
  <c r="AE32" i="48"/>
  <c r="C33" i="48"/>
  <c r="P33" i="48"/>
  <c r="Q33" i="48"/>
  <c r="R33" i="48"/>
  <c r="S33" i="48"/>
  <c r="AE33" i="48"/>
  <c r="AE29" i="48"/>
  <c r="AE86" i="48"/>
  <c r="G33" i="38"/>
  <c r="AC33" i="38"/>
  <c r="AC29" i="38"/>
  <c r="AC86" i="38"/>
  <c r="G30" i="48"/>
  <c r="AC30" i="48"/>
  <c r="G31" i="48"/>
  <c r="AC31" i="48"/>
  <c r="G32" i="48"/>
  <c r="AC32" i="48"/>
  <c r="G33" i="48"/>
  <c r="AC33" i="48"/>
  <c r="AC29" i="48"/>
  <c r="AC86" i="48"/>
  <c r="AI86" i="38"/>
  <c r="C15" i="38"/>
  <c r="H15" i="38"/>
  <c r="I15" i="38"/>
  <c r="J15" i="38"/>
  <c r="K15" i="38"/>
  <c r="N15" i="38"/>
  <c r="O15" i="38"/>
  <c r="G15" i="38"/>
  <c r="AC15" i="38"/>
  <c r="P15" i="38"/>
  <c r="Q15" i="38"/>
  <c r="R15" i="38"/>
  <c r="S15" i="38"/>
  <c r="AE15" i="38"/>
  <c r="C16" i="38"/>
  <c r="H16" i="38"/>
  <c r="L16" i="38"/>
  <c r="M16" i="38"/>
  <c r="N16" i="38"/>
  <c r="O16" i="38"/>
  <c r="G16" i="38"/>
  <c r="AC16" i="38"/>
  <c r="P16" i="38"/>
  <c r="Q16" i="38"/>
  <c r="R16" i="38"/>
  <c r="S16" i="38"/>
  <c r="AE16" i="38"/>
  <c r="C17" i="38"/>
  <c r="H17" i="38"/>
  <c r="L17" i="38"/>
  <c r="M17" i="38"/>
  <c r="N17" i="38"/>
  <c r="O17" i="38"/>
  <c r="G17" i="38"/>
  <c r="AC17" i="38"/>
  <c r="P17" i="38"/>
  <c r="Q17" i="38"/>
  <c r="R17" i="38"/>
  <c r="S17" i="38"/>
  <c r="AE17" i="38"/>
  <c r="C18" i="38"/>
  <c r="I18" i="38"/>
  <c r="J18" i="38"/>
  <c r="K18" i="38"/>
  <c r="L18" i="38"/>
  <c r="M18" i="38"/>
  <c r="N18" i="38"/>
  <c r="O18" i="38"/>
  <c r="G18" i="38"/>
  <c r="AC18" i="38"/>
  <c r="P18" i="38"/>
  <c r="Q18" i="38"/>
  <c r="R18" i="38"/>
  <c r="S18" i="38"/>
  <c r="AE18" i="38"/>
  <c r="C19" i="38"/>
  <c r="I19" i="38"/>
  <c r="J19" i="38"/>
  <c r="K19" i="38"/>
  <c r="L19" i="38"/>
  <c r="M19" i="38"/>
  <c r="N19" i="38"/>
  <c r="O19" i="38"/>
  <c r="G19" i="38"/>
  <c r="AC19" i="38"/>
  <c r="P19" i="38"/>
  <c r="Q19" i="38"/>
  <c r="R19" i="38"/>
  <c r="S19" i="38"/>
  <c r="AE19" i="38"/>
  <c r="C20" i="38"/>
  <c r="I20" i="38"/>
  <c r="J20" i="38"/>
  <c r="K20" i="38"/>
  <c r="N20" i="38"/>
  <c r="O20" i="38"/>
  <c r="G20" i="38"/>
  <c r="AC20" i="38"/>
  <c r="P20" i="38"/>
  <c r="Q20" i="38"/>
  <c r="R20" i="38"/>
  <c r="S20" i="38"/>
  <c r="AE20" i="38"/>
  <c r="C21" i="38"/>
  <c r="I21" i="38"/>
  <c r="J21" i="38"/>
  <c r="K21" i="38"/>
  <c r="N21" i="38"/>
  <c r="O21" i="38"/>
  <c r="G21" i="38"/>
  <c r="AC21" i="38"/>
  <c r="P21" i="38"/>
  <c r="Q21" i="38"/>
  <c r="R21" i="38"/>
  <c r="S21" i="38"/>
  <c r="AE21" i="38"/>
  <c r="C22" i="38"/>
  <c r="H22" i="38"/>
  <c r="I22" i="38"/>
  <c r="J22" i="38"/>
  <c r="K22" i="38"/>
  <c r="N22" i="38"/>
  <c r="O22" i="38"/>
  <c r="G22" i="38"/>
  <c r="AC22" i="38"/>
  <c r="P22" i="38"/>
  <c r="Q22" i="38"/>
  <c r="R22" i="38"/>
  <c r="S22" i="38"/>
  <c r="AE22" i="38"/>
  <c r="C23" i="38"/>
  <c r="I23" i="38"/>
  <c r="J23" i="38"/>
  <c r="K23" i="38"/>
  <c r="N23" i="38"/>
  <c r="O23" i="38"/>
  <c r="G23" i="38"/>
  <c r="AC23" i="38"/>
  <c r="P23" i="38"/>
  <c r="Q23" i="38"/>
  <c r="R23" i="38"/>
  <c r="S23" i="38"/>
  <c r="AE23" i="38"/>
  <c r="C24" i="38"/>
  <c r="I24" i="38"/>
  <c r="J24" i="38"/>
  <c r="K24" i="38"/>
  <c r="N24" i="38"/>
  <c r="O24" i="38"/>
  <c r="G24" i="38"/>
  <c r="AC24" i="38"/>
  <c r="P24" i="38"/>
  <c r="Q24" i="38"/>
  <c r="R24" i="38"/>
  <c r="S24" i="38"/>
  <c r="AE24" i="38"/>
  <c r="C25" i="38"/>
  <c r="H25" i="38"/>
  <c r="L25" i="38"/>
  <c r="M25" i="38"/>
  <c r="N25" i="38"/>
  <c r="O25" i="38"/>
  <c r="G25" i="38"/>
  <c r="AC25" i="38"/>
  <c r="P25" i="38"/>
  <c r="Q25" i="38"/>
  <c r="R25" i="38"/>
  <c r="S25" i="38"/>
  <c r="AE25" i="38"/>
  <c r="C26" i="38"/>
  <c r="H26" i="38"/>
  <c r="L26" i="38"/>
  <c r="M26" i="38"/>
  <c r="N26" i="38"/>
  <c r="O26" i="38"/>
  <c r="G26" i="38"/>
  <c r="AC26" i="38"/>
  <c r="P26" i="38"/>
  <c r="Q26" i="38"/>
  <c r="R26" i="38"/>
  <c r="S26" i="38"/>
  <c r="AE26" i="38"/>
  <c r="C27" i="38"/>
  <c r="G27" i="38"/>
  <c r="AC27" i="38"/>
  <c r="AF15" i="38"/>
  <c r="AF16" i="38"/>
  <c r="AF17" i="38"/>
  <c r="AF18" i="38"/>
  <c r="AF19" i="38"/>
  <c r="AF20" i="38"/>
  <c r="AF21" i="38"/>
  <c r="AF22" i="38"/>
  <c r="AF23" i="38"/>
  <c r="AF24" i="38"/>
  <c r="AF25" i="38"/>
  <c r="AF26" i="38"/>
  <c r="AF27" i="38"/>
  <c r="AF28" i="38"/>
  <c r="AF14" i="38"/>
  <c r="AF85" i="38"/>
  <c r="AF15" i="48"/>
  <c r="AF16" i="48"/>
  <c r="AF17" i="48"/>
  <c r="AF18" i="48"/>
  <c r="AF19" i="48"/>
  <c r="AF20" i="48"/>
  <c r="AF21" i="48"/>
  <c r="AF22" i="48"/>
  <c r="AF23" i="48"/>
  <c r="AF24" i="48"/>
  <c r="AF25" i="48"/>
  <c r="AF26" i="48"/>
  <c r="AF27" i="48"/>
  <c r="AF28" i="48"/>
  <c r="AF14" i="48"/>
  <c r="AF85" i="48"/>
  <c r="AL85" i="38"/>
  <c r="P27" i="38"/>
  <c r="Q27" i="38"/>
  <c r="R27" i="38"/>
  <c r="S27" i="38"/>
  <c r="AE27" i="38"/>
  <c r="C28" i="38"/>
  <c r="P28" i="38"/>
  <c r="Q28" i="38"/>
  <c r="R28" i="38"/>
  <c r="S28" i="38"/>
  <c r="AE28" i="38"/>
  <c r="AE14" i="38"/>
  <c r="AE85" i="38"/>
  <c r="C15" i="48"/>
  <c r="P15" i="48"/>
  <c r="Q15" i="48"/>
  <c r="R15" i="48"/>
  <c r="S15" i="48"/>
  <c r="AE15" i="48"/>
  <c r="C16" i="48"/>
  <c r="P16" i="48"/>
  <c r="Q16" i="48"/>
  <c r="R16" i="48"/>
  <c r="S16" i="48"/>
  <c r="AE16" i="48"/>
  <c r="C17" i="48"/>
  <c r="P17" i="48"/>
  <c r="Q17" i="48"/>
  <c r="R17" i="48"/>
  <c r="S17" i="48"/>
  <c r="AE17" i="48"/>
  <c r="C18" i="48"/>
  <c r="P18" i="48"/>
  <c r="Q18" i="48"/>
  <c r="R18" i="48"/>
  <c r="S18" i="48"/>
  <c r="AE18" i="48"/>
  <c r="C19" i="48"/>
  <c r="P19" i="48"/>
  <c r="Q19" i="48"/>
  <c r="R19" i="48"/>
  <c r="S19" i="48"/>
  <c r="AE19" i="48"/>
  <c r="C20" i="48"/>
  <c r="P20" i="48"/>
  <c r="Q20" i="48"/>
  <c r="R20" i="48"/>
  <c r="S20" i="48"/>
  <c r="AE20" i="48"/>
  <c r="C21" i="48"/>
  <c r="P21" i="48"/>
  <c r="Q21" i="48"/>
  <c r="R21" i="48"/>
  <c r="S21" i="48"/>
  <c r="AE21" i="48"/>
  <c r="C22" i="48"/>
  <c r="P22" i="48"/>
  <c r="Q22" i="48"/>
  <c r="R22" i="48"/>
  <c r="S22" i="48"/>
  <c r="AE22" i="48"/>
  <c r="C23" i="48"/>
  <c r="P23" i="48"/>
  <c r="Q23" i="48"/>
  <c r="R23" i="48"/>
  <c r="S23" i="48"/>
  <c r="AE23" i="48"/>
  <c r="C24" i="48"/>
  <c r="P24" i="48"/>
  <c r="Q24" i="48"/>
  <c r="R24" i="48"/>
  <c r="S24" i="48"/>
  <c r="AE24" i="48"/>
  <c r="C25" i="48"/>
  <c r="P25" i="48"/>
  <c r="Q25" i="48"/>
  <c r="R25" i="48"/>
  <c r="S25" i="48"/>
  <c r="AE25" i="48"/>
  <c r="C26" i="48"/>
  <c r="P26" i="48"/>
  <c r="Q26" i="48"/>
  <c r="R26" i="48"/>
  <c r="S26" i="48"/>
  <c r="AE26" i="48"/>
  <c r="C27" i="48"/>
  <c r="P27" i="48"/>
  <c r="Q27" i="48"/>
  <c r="R27" i="48"/>
  <c r="S27" i="48"/>
  <c r="AE27" i="48"/>
  <c r="C28" i="48"/>
  <c r="P28" i="48"/>
  <c r="Q28" i="48"/>
  <c r="R28" i="48"/>
  <c r="S28" i="48"/>
  <c r="AE28" i="48"/>
  <c r="AE14" i="48"/>
  <c r="AE85" i="48"/>
  <c r="AK85" i="38"/>
  <c r="G28" i="38"/>
  <c r="AC28" i="38"/>
  <c r="AC14" i="38"/>
  <c r="AC85" i="38"/>
  <c r="G15" i="48"/>
  <c r="AC15" i="48"/>
  <c r="G16" i="48"/>
  <c r="AC16" i="48"/>
  <c r="G17" i="48"/>
  <c r="AC17" i="48"/>
  <c r="G18" i="48"/>
  <c r="AC18" i="48"/>
  <c r="G19" i="48"/>
  <c r="AC19" i="48"/>
  <c r="G20" i="48"/>
  <c r="AC20" i="48"/>
  <c r="G21" i="48"/>
  <c r="AC21" i="48"/>
  <c r="G22" i="48"/>
  <c r="AC22" i="48"/>
  <c r="G23" i="48"/>
  <c r="AC23" i="48"/>
  <c r="G24" i="48"/>
  <c r="AC24" i="48"/>
  <c r="G25" i="48"/>
  <c r="AC25" i="48"/>
  <c r="G26" i="48"/>
  <c r="AC26" i="48"/>
  <c r="G27" i="48"/>
  <c r="AC27" i="48"/>
  <c r="G28" i="48"/>
  <c r="AC28" i="48"/>
  <c r="AC14" i="48"/>
  <c r="AC85" i="48"/>
  <c r="AI85" i="38"/>
  <c r="AF82" i="38"/>
  <c r="AF82" i="48"/>
  <c r="AL82" i="38"/>
  <c r="AE82" i="48"/>
  <c r="AC82" i="38"/>
  <c r="AC82" i="48"/>
  <c r="AI82" i="38"/>
  <c r="AL80" i="38"/>
  <c r="AK80" i="38"/>
  <c r="AI80" i="38"/>
  <c r="AL79" i="38"/>
  <c r="AK79" i="38"/>
  <c r="AI79" i="38"/>
  <c r="AL78" i="38"/>
  <c r="AK78" i="38"/>
  <c r="AI78" i="38"/>
  <c r="AL77" i="38"/>
  <c r="AK77" i="38"/>
  <c r="AI77" i="38"/>
  <c r="AL76" i="38"/>
  <c r="AK76" i="38"/>
  <c r="AI76" i="38"/>
  <c r="AL75" i="38"/>
  <c r="AK75" i="38"/>
  <c r="AI75" i="38"/>
  <c r="AL74" i="38"/>
  <c r="AK74" i="38"/>
  <c r="AI74" i="38"/>
  <c r="AL73" i="38"/>
  <c r="AK73" i="38"/>
  <c r="AI73" i="38"/>
  <c r="AL72" i="38"/>
  <c r="AK72" i="38"/>
  <c r="AI72" i="38"/>
  <c r="AL71" i="38"/>
  <c r="AK71" i="38"/>
  <c r="AI71" i="38"/>
  <c r="AL70" i="38"/>
  <c r="AK70" i="38"/>
  <c r="AI70" i="38"/>
  <c r="AL69" i="38"/>
  <c r="AK69" i="38"/>
  <c r="AI69" i="38"/>
  <c r="AL68" i="38"/>
  <c r="AK68" i="38"/>
  <c r="AI68" i="38"/>
  <c r="AL67" i="38"/>
  <c r="AK67" i="38"/>
  <c r="AI67" i="38"/>
  <c r="AL66" i="38"/>
  <c r="AK66" i="38"/>
  <c r="AI66" i="38"/>
  <c r="AL65" i="38"/>
  <c r="AK65" i="38"/>
  <c r="AI65" i="38"/>
  <c r="AL64" i="38"/>
  <c r="AK64" i="38"/>
  <c r="AI64" i="38"/>
  <c r="AL63" i="38"/>
  <c r="AK63" i="38"/>
  <c r="AI63" i="38"/>
  <c r="AL62" i="38"/>
  <c r="AK62" i="38"/>
  <c r="AI62" i="38"/>
  <c r="AL61" i="38"/>
  <c r="AK61" i="38"/>
  <c r="AI61" i="38"/>
  <c r="AL60" i="38"/>
  <c r="AK60" i="38"/>
  <c r="AI60" i="38"/>
  <c r="AL59" i="38"/>
  <c r="AK59" i="38"/>
  <c r="AI59" i="38"/>
  <c r="AL58" i="38"/>
  <c r="AK58" i="38"/>
  <c r="AI58" i="38"/>
  <c r="AL57" i="38"/>
  <c r="AK57" i="38"/>
  <c r="AI57" i="38"/>
  <c r="AL56" i="38"/>
  <c r="AK56" i="38"/>
  <c r="AI56" i="38"/>
  <c r="AL55" i="38"/>
  <c r="AK55" i="38"/>
  <c r="AI55" i="38"/>
  <c r="AL54" i="38"/>
  <c r="AK54" i="38"/>
  <c r="AI54" i="38"/>
  <c r="AL53" i="38"/>
  <c r="AK53" i="38"/>
  <c r="AI53" i="38"/>
  <c r="AL52" i="38"/>
  <c r="AK52" i="38"/>
  <c r="AI52" i="38"/>
  <c r="AL51" i="38"/>
  <c r="AK51" i="38"/>
  <c r="AI51" i="38"/>
  <c r="AL50" i="38"/>
  <c r="AK50" i="38"/>
  <c r="AI50" i="38"/>
  <c r="AL49" i="38"/>
  <c r="AK49" i="38"/>
  <c r="AI49" i="38"/>
  <c r="AL48" i="38"/>
  <c r="AI48" i="38"/>
  <c r="AL47" i="38"/>
  <c r="AI47" i="38"/>
  <c r="AL46" i="38"/>
  <c r="AK46" i="38"/>
  <c r="AI46" i="38"/>
  <c r="AL45" i="38"/>
  <c r="AK45" i="38"/>
  <c r="AI45" i="38"/>
  <c r="AL44" i="38"/>
  <c r="AK44" i="38"/>
  <c r="AI44" i="38"/>
  <c r="AL43" i="38"/>
  <c r="AK43" i="38"/>
  <c r="AI43" i="38"/>
  <c r="AL42" i="38"/>
  <c r="AK42" i="38"/>
  <c r="AI42" i="38"/>
  <c r="AL41" i="38"/>
  <c r="AK41" i="38"/>
  <c r="AI41" i="38"/>
  <c r="AL40" i="38"/>
  <c r="AK40" i="38"/>
  <c r="AI40" i="38"/>
  <c r="AL39" i="38"/>
  <c r="AK39" i="38"/>
  <c r="AI39" i="38"/>
  <c r="AL38" i="38"/>
  <c r="AK38" i="38"/>
  <c r="AI38" i="38"/>
  <c r="AL37" i="38"/>
  <c r="AK37" i="38"/>
  <c r="AI37" i="38"/>
  <c r="AL36" i="38"/>
  <c r="AK36" i="38"/>
  <c r="AI36" i="38"/>
  <c r="AL35" i="38"/>
  <c r="AI35" i="38"/>
  <c r="AL34" i="38"/>
  <c r="AI34" i="38"/>
  <c r="AL33" i="38"/>
  <c r="AK33" i="38"/>
  <c r="AI33" i="38"/>
  <c r="AL32" i="38"/>
  <c r="AK32" i="38"/>
  <c r="AI32" i="38"/>
  <c r="AL31" i="38"/>
  <c r="AK31" i="38"/>
  <c r="AI31" i="38"/>
  <c r="AL30" i="38"/>
  <c r="AI30" i="38"/>
  <c r="AL29" i="38"/>
  <c r="AI29" i="38"/>
  <c r="AL28" i="38"/>
  <c r="AK28" i="38"/>
  <c r="AI28" i="38"/>
  <c r="AL27" i="38"/>
  <c r="AK27" i="38"/>
  <c r="AI27" i="38"/>
  <c r="AL26" i="38"/>
  <c r="AK26" i="38"/>
  <c r="AI26" i="38"/>
  <c r="AL25" i="38"/>
  <c r="AK25" i="38"/>
  <c r="AI25" i="38"/>
  <c r="AL24" i="38"/>
  <c r="AK24" i="38"/>
  <c r="AI24" i="38"/>
  <c r="AL23" i="38"/>
  <c r="AK23" i="38"/>
  <c r="AI23" i="38"/>
  <c r="AL22" i="38"/>
  <c r="AK22" i="38"/>
  <c r="AI22" i="38"/>
  <c r="AL21" i="38"/>
  <c r="AK21" i="38"/>
  <c r="AI21" i="38"/>
  <c r="AL20" i="38"/>
  <c r="AK20" i="38"/>
  <c r="AI20" i="38"/>
  <c r="AL19" i="38"/>
  <c r="AK19" i="38"/>
  <c r="AI19" i="38"/>
  <c r="AL18" i="38"/>
  <c r="AK18" i="38"/>
  <c r="AI18" i="38"/>
  <c r="AL17" i="38"/>
  <c r="AK17" i="38"/>
  <c r="AI17" i="38"/>
  <c r="AL16" i="38"/>
  <c r="AK16" i="38"/>
  <c r="AI16" i="38"/>
  <c r="AL15" i="38"/>
  <c r="AK15" i="38"/>
  <c r="AI15" i="38"/>
  <c r="AL14" i="38"/>
  <c r="AK14" i="38"/>
  <c r="AI14" i="38"/>
  <c r="AL9" i="38"/>
  <c r="AI9" i="38"/>
  <c r="AC75" i="37"/>
  <c r="AF75" i="37"/>
  <c r="AF76" i="37"/>
  <c r="AF77" i="37"/>
  <c r="AF78" i="37"/>
  <c r="AF79" i="37"/>
  <c r="AF80" i="37"/>
  <c r="AF74" i="37"/>
  <c r="AF90" i="37"/>
  <c r="AF75" i="47"/>
  <c r="AF76" i="47"/>
  <c r="AF77" i="47"/>
  <c r="AF78" i="47"/>
  <c r="AF79" i="47"/>
  <c r="AF80" i="47"/>
  <c r="AF74" i="47"/>
  <c r="AF90" i="47"/>
  <c r="AL90" i="37"/>
  <c r="AE75" i="37"/>
  <c r="AE76" i="37"/>
  <c r="AE77" i="37"/>
  <c r="AE78" i="37"/>
  <c r="AE79" i="37"/>
  <c r="AE80" i="37"/>
  <c r="AE74" i="37"/>
  <c r="AE90" i="37"/>
  <c r="AE75" i="47"/>
  <c r="AE76" i="47"/>
  <c r="AE77" i="47"/>
  <c r="AE78" i="47"/>
  <c r="AE79" i="47"/>
  <c r="AE80" i="47"/>
  <c r="AE74" i="47"/>
  <c r="AE90" i="47"/>
  <c r="AK90" i="37"/>
  <c r="AC76" i="37"/>
  <c r="AC77" i="37"/>
  <c r="AC78" i="37"/>
  <c r="AC79" i="37"/>
  <c r="AC80" i="37"/>
  <c r="AC74" i="37"/>
  <c r="AC90" i="37"/>
  <c r="AC75" i="47"/>
  <c r="AC76" i="47"/>
  <c r="AC77" i="47"/>
  <c r="AC78" i="47"/>
  <c r="AC79" i="47"/>
  <c r="AC80" i="47"/>
  <c r="AC74" i="47"/>
  <c r="AC90" i="47"/>
  <c r="AI90" i="37"/>
  <c r="AC68" i="37"/>
  <c r="AF68" i="37"/>
  <c r="AF69" i="37"/>
  <c r="AF70" i="37"/>
  <c r="AF71" i="37"/>
  <c r="AF72" i="37"/>
  <c r="AF73" i="37"/>
  <c r="AF67" i="37"/>
  <c r="AF89" i="37"/>
  <c r="AF68" i="47"/>
  <c r="AF69" i="47"/>
  <c r="AF70" i="47"/>
  <c r="AF71" i="47"/>
  <c r="AF72" i="47"/>
  <c r="AF73" i="47"/>
  <c r="AF67" i="47"/>
  <c r="AF89" i="47"/>
  <c r="AL89" i="37"/>
  <c r="AE68" i="37"/>
  <c r="AE69" i="37"/>
  <c r="AE70" i="37"/>
  <c r="AE71" i="37"/>
  <c r="AE72" i="37"/>
  <c r="AE73" i="37"/>
  <c r="AE67" i="37"/>
  <c r="AE89" i="37"/>
  <c r="AE68" i="47"/>
  <c r="AE69" i="47"/>
  <c r="AE70" i="47"/>
  <c r="AE71" i="47"/>
  <c r="AE72" i="47"/>
  <c r="AE73" i="47"/>
  <c r="AE67" i="47"/>
  <c r="AE89" i="47"/>
  <c r="AK89" i="37"/>
  <c r="AC69" i="37"/>
  <c r="AC70" i="37"/>
  <c r="AC71" i="37"/>
  <c r="AC72" i="37"/>
  <c r="AC73" i="37"/>
  <c r="AC67" i="37"/>
  <c r="AC89" i="37"/>
  <c r="AC68" i="47"/>
  <c r="AC69" i="47"/>
  <c r="AC70" i="47"/>
  <c r="AC71" i="47"/>
  <c r="AC72" i="47"/>
  <c r="AC73" i="47"/>
  <c r="AC67" i="47"/>
  <c r="AC89" i="47"/>
  <c r="AI89" i="37"/>
  <c r="AC48" i="37"/>
  <c r="AF48" i="37"/>
  <c r="AF49" i="37"/>
  <c r="AF50" i="37"/>
  <c r="AF51" i="37"/>
  <c r="AF52" i="37"/>
  <c r="AF53" i="37"/>
  <c r="AF54" i="37"/>
  <c r="AF55" i="37"/>
  <c r="AF56" i="37"/>
  <c r="AF57" i="37"/>
  <c r="AF58" i="37"/>
  <c r="AF59" i="37"/>
  <c r="AF60" i="37"/>
  <c r="AF61" i="37"/>
  <c r="AF62" i="37"/>
  <c r="AF63" i="37"/>
  <c r="AF64" i="37"/>
  <c r="AF65" i="37"/>
  <c r="AF66" i="37"/>
  <c r="AF47" i="37"/>
  <c r="AF88" i="37"/>
  <c r="AF48" i="47"/>
  <c r="AF49" i="47"/>
  <c r="AF50" i="47"/>
  <c r="AF51" i="47"/>
  <c r="AF52" i="47"/>
  <c r="AF53" i="47"/>
  <c r="AF54" i="47"/>
  <c r="AF55" i="47"/>
  <c r="AF56" i="47"/>
  <c r="AF57" i="47"/>
  <c r="AF58" i="47"/>
  <c r="AF59" i="47"/>
  <c r="AF60" i="47"/>
  <c r="AF61" i="47"/>
  <c r="AF62" i="47"/>
  <c r="AF63" i="47"/>
  <c r="AF64" i="47"/>
  <c r="AF65" i="47"/>
  <c r="AF66" i="47"/>
  <c r="AF47" i="47"/>
  <c r="AF88" i="47"/>
  <c r="AL88" i="37"/>
  <c r="AE48" i="37"/>
  <c r="AE49" i="37"/>
  <c r="AE50" i="37"/>
  <c r="AE51" i="37"/>
  <c r="AE52" i="37"/>
  <c r="AE53" i="37"/>
  <c r="AE54" i="37"/>
  <c r="AE55" i="37"/>
  <c r="AE56" i="37"/>
  <c r="AE57" i="37"/>
  <c r="AE58" i="37"/>
  <c r="AE59" i="37"/>
  <c r="AE60" i="37"/>
  <c r="AE61" i="37"/>
  <c r="AE62" i="37"/>
  <c r="AE63" i="37"/>
  <c r="AE64" i="37"/>
  <c r="AE65" i="37"/>
  <c r="AE66" i="37"/>
  <c r="AE47" i="37"/>
  <c r="AE88" i="37"/>
  <c r="AE48" i="47"/>
  <c r="AE49" i="47"/>
  <c r="AE50" i="47"/>
  <c r="AE51" i="47"/>
  <c r="AE52" i="47"/>
  <c r="AE53" i="47"/>
  <c r="AE54" i="47"/>
  <c r="AE55" i="47"/>
  <c r="AE56" i="47"/>
  <c r="AE57" i="47"/>
  <c r="AE58" i="47"/>
  <c r="AE59" i="47"/>
  <c r="AE60" i="47"/>
  <c r="AE61" i="47"/>
  <c r="AE62" i="47"/>
  <c r="AE63" i="47"/>
  <c r="AE64" i="47"/>
  <c r="AE65" i="47"/>
  <c r="AE66" i="47"/>
  <c r="AE47" i="47"/>
  <c r="AE88" i="47"/>
  <c r="AK88" i="37"/>
  <c r="AC49" i="37"/>
  <c r="AC50" i="37"/>
  <c r="AC51" i="37"/>
  <c r="AC52" i="37"/>
  <c r="AC53" i="37"/>
  <c r="AC54" i="37"/>
  <c r="AC55" i="37"/>
  <c r="AC56" i="37"/>
  <c r="AC57" i="37"/>
  <c r="AC58" i="37"/>
  <c r="AC59" i="37"/>
  <c r="AC60" i="37"/>
  <c r="AC61" i="37"/>
  <c r="AC62" i="37"/>
  <c r="AC63" i="37"/>
  <c r="AC64" i="37"/>
  <c r="AC65" i="37"/>
  <c r="AC66" i="37"/>
  <c r="AC47" i="37"/>
  <c r="AC88" i="37"/>
  <c r="AC48" i="47"/>
  <c r="AC49" i="47"/>
  <c r="AC50" i="47"/>
  <c r="AC51" i="47"/>
  <c r="AC52" i="47"/>
  <c r="AC53" i="47"/>
  <c r="AC54" i="47"/>
  <c r="AC55" i="47"/>
  <c r="AC56" i="47"/>
  <c r="AC57" i="47"/>
  <c r="AC58" i="47"/>
  <c r="AC59" i="47"/>
  <c r="AC60" i="47"/>
  <c r="AC61" i="47"/>
  <c r="AC62" i="47"/>
  <c r="AC63" i="47"/>
  <c r="AC64" i="47"/>
  <c r="AC65" i="47"/>
  <c r="AC66" i="47"/>
  <c r="AC47" i="47"/>
  <c r="AC88" i="47"/>
  <c r="AI88" i="37"/>
  <c r="AC35" i="37"/>
  <c r="AF35" i="37"/>
  <c r="AF36" i="37"/>
  <c r="AF37" i="37"/>
  <c r="AF38" i="37"/>
  <c r="AF39" i="37"/>
  <c r="AF40" i="37"/>
  <c r="AF41" i="37"/>
  <c r="AF42" i="37"/>
  <c r="AF43" i="37"/>
  <c r="AF44" i="37"/>
  <c r="AF45" i="37"/>
  <c r="AF46" i="37"/>
  <c r="AF34" i="37"/>
  <c r="AF87" i="37"/>
  <c r="AF35" i="47"/>
  <c r="AF36" i="47"/>
  <c r="AF37" i="47"/>
  <c r="AF38" i="47"/>
  <c r="AF39" i="47"/>
  <c r="AF40" i="47"/>
  <c r="AF41" i="47"/>
  <c r="AF42" i="47"/>
  <c r="AF43" i="47"/>
  <c r="AF44" i="47"/>
  <c r="AF45" i="47"/>
  <c r="AF46" i="47"/>
  <c r="AF34" i="47"/>
  <c r="AF87" i="47"/>
  <c r="AL87" i="37"/>
  <c r="AE35" i="37"/>
  <c r="AE36" i="37"/>
  <c r="AE37" i="37"/>
  <c r="AE38" i="37"/>
  <c r="AE39" i="37"/>
  <c r="AE40" i="37"/>
  <c r="AE41" i="37"/>
  <c r="AE42" i="37"/>
  <c r="AE43" i="37"/>
  <c r="AE44" i="37"/>
  <c r="AE45" i="37"/>
  <c r="AE46" i="37"/>
  <c r="AE34" i="37"/>
  <c r="AE87" i="37"/>
  <c r="AE35" i="47"/>
  <c r="AE36" i="47"/>
  <c r="AE37" i="47"/>
  <c r="AE38" i="47"/>
  <c r="AE39" i="47"/>
  <c r="AE40" i="47"/>
  <c r="AE41" i="47"/>
  <c r="AE42" i="47"/>
  <c r="AE43" i="47"/>
  <c r="AE44" i="47"/>
  <c r="AE45" i="47"/>
  <c r="AE46" i="47"/>
  <c r="AE34" i="47"/>
  <c r="AE87" i="47"/>
  <c r="AK87" i="37"/>
  <c r="AC36" i="37"/>
  <c r="AC37" i="37"/>
  <c r="AC38" i="37"/>
  <c r="AC39" i="37"/>
  <c r="AC40" i="37"/>
  <c r="AC41" i="37"/>
  <c r="AC42" i="37"/>
  <c r="AC43" i="37"/>
  <c r="AC44" i="37"/>
  <c r="AC45" i="37"/>
  <c r="AC46" i="37"/>
  <c r="AC34" i="37"/>
  <c r="AC87" i="37"/>
  <c r="AC35" i="47"/>
  <c r="AC36" i="47"/>
  <c r="AC37" i="47"/>
  <c r="AC38" i="47"/>
  <c r="AC39" i="47"/>
  <c r="AC40" i="47"/>
  <c r="AC41" i="47"/>
  <c r="AC42" i="47"/>
  <c r="AC43" i="47"/>
  <c r="AC44" i="47"/>
  <c r="AC45" i="47"/>
  <c r="AC46" i="47"/>
  <c r="AC34" i="47"/>
  <c r="AC87" i="47"/>
  <c r="AI87" i="37"/>
  <c r="AC30" i="37"/>
  <c r="AF30" i="37"/>
  <c r="AF31" i="37"/>
  <c r="AF32" i="37"/>
  <c r="AF33" i="37"/>
  <c r="AF29" i="37"/>
  <c r="AF86" i="37"/>
  <c r="AF30" i="47"/>
  <c r="AF31" i="47"/>
  <c r="AF32" i="47"/>
  <c r="AF33" i="47"/>
  <c r="AF29" i="47"/>
  <c r="AF86" i="47"/>
  <c r="AL86" i="37"/>
  <c r="AE30" i="37"/>
  <c r="AE31" i="37"/>
  <c r="AE32" i="37"/>
  <c r="AE33" i="37"/>
  <c r="AE29" i="37"/>
  <c r="AE86" i="37"/>
  <c r="AE30" i="47"/>
  <c r="AE31" i="47"/>
  <c r="AE32" i="47"/>
  <c r="AE33" i="47"/>
  <c r="AE29" i="47"/>
  <c r="AE86" i="47"/>
  <c r="AK86" i="37"/>
  <c r="AC31" i="37"/>
  <c r="AC32" i="37"/>
  <c r="AC33" i="37"/>
  <c r="AC29" i="37"/>
  <c r="AC86" i="37"/>
  <c r="AC30" i="47"/>
  <c r="AC31" i="47"/>
  <c r="AC32" i="47"/>
  <c r="AC33" i="47"/>
  <c r="AC29" i="47"/>
  <c r="AC86" i="47"/>
  <c r="AI86" i="37"/>
  <c r="AC15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14" i="37"/>
  <c r="AF85" i="37"/>
  <c r="AF15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14" i="47"/>
  <c r="AF85" i="47"/>
  <c r="AL85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14" i="37"/>
  <c r="AE85" i="37"/>
  <c r="AE15" i="47"/>
  <c r="AE16" i="47"/>
  <c r="AE17" i="47"/>
  <c r="AE18" i="47"/>
  <c r="AE19" i="47"/>
  <c r="AE20" i="47"/>
  <c r="AE21" i="47"/>
  <c r="AE22" i="47"/>
  <c r="AE23" i="47"/>
  <c r="AE24" i="47"/>
  <c r="AE25" i="47"/>
  <c r="AE26" i="47"/>
  <c r="AE27" i="47"/>
  <c r="AE28" i="47"/>
  <c r="AE14" i="47"/>
  <c r="AE85" i="47"/>
  <c r="AK8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14" i="37"/>
  <c r="AC85" i="37"/>
  <c r="AC15" i="47"/>
  <c r="AC16" i="47"/>
  <c r="AC17" i="47"/>
  <c r="AC18" i="47"/>
  <c r="AC19" i="47"/>
  <c r="AC20" i="47"/>
  <c r="AC21" i="47"/>
  <c r="AC22" i="47"/>
  <c r="AC23" i="47"/>
  <c r="AC24" i="47"/>
  <c r="AC25" i="47"/>
  <c r="AC26" i="47"/>
  <c r="AC27" i="47"/>
  <c r="AC28" i="47"/>
  <c r="AC14" i="47"/>
  <c r="AC85" i="47"/>
  <c r="AI85" i="37"/>
  <c r="AF82" i="37"/>
  <c r="AF82" i="47"/>
  <c r="AL82" i="37"/>
  <c r="AE82" i="37"/>
  <c r="AE82" i="47"/>
  <c r="AK82" i="37"/>
  <c r="AC82" i="37"/>
  <c r="AC82" i="47"/>
  <c r="AI82" i="37"/>
  <c r="AL80" i="37"/>
  <c r="AK80" i="37"/>
  <c r="AI80" i="37"/>
  <c r="AL79" i="37"/>
  <c r="AK79" i="37"/>
  <c r="AI79" i="37"/>
  <c r="AL78" i="37"/>
  <c r="AK78" i="37"/>
  <c r="AI78" i="37"/>
  <c r="AL77" i="37"/>
  <c r="AK77" i="37"/>
  <c r="AI77" i="37"/>
  <c r="AL76" i="37"/>
  <c r="AK76" i="37"/>
  <c r="AI76" i="37"/>
  <c r="AL75" i="37"/>
  <c r="AK75" i="37"/>
  <c r="AI75" i="37"/>
  <c r="AL74" i="37"/>
  <c r="AK74" i="37"/>
  <c r="AI74" i="37"/>
  <c r="AL73" i="37"/>
  <c r="AK73" i="37"/>
  <c r="AI73" i="37"/>
  <c r="AL72" i="37"/>
  <c r="AK72" i="37"/>
  <c r="AI72" i="37"/>
  <c r="AL71" i="37"/>
  <c r="AK71" i="37"/>
  <c r="AI71" i="37"/>
  <c r="AL70" i="37"/>
  <c r="AK70" i="37"/>
  <c r="AI70" i="37"/>
  <c r="AL69" i="37"/>
  <c r="AK69" i="37"/>
  <c r="AI69" i="37"/>
  <c r="AL68" i="37"/>
  <c r="AK68" i="37"/>
  <c r="AI68" i="37"/>
  <c r="AL67" i="37"/>
  <c r="AK67" i="37"/>
  <c r="AI67" i="37"/>
  <c r="AL66" i="37"/>
  <c r="AK66" i="37"/>
  <c r="AI66" i="37"/>
  <c r="AL65" i="37"/>
  <c r="AK65" i="37"/>
  <c r="AI65" i="37"/>
  <c r="AL64" i="37"/>
  <c r="AK64" i="37"/>
  <c r="AI64" i="37"/>
  <c r="AL63" i="37"/>
  <c r="AK63" i="37"/>
  <c r="AI63" i="37"/>
  <c r="AL62" i="37"/>
  <c r="AK62" i="37"/>
  <c r="AI62" i="37"/>
  <c r="AL61" i="37"/>
  <c r="AK61" i="37"/>
  <c r="AI61" i="37"/>
  <c r="AL60" i="37"/>
  <c r="AK60" i="37"/>
  <c r="AI60" i="37"/>
  <c r="AL59" i="37"/>
  <c r="AK59" i="37"/>
  <c r="AI59" i="37"/>
  <c r="AL58" i="37"/>
  <c r="AK58" i="37"/>
  <c r="AI58" i="37"/>
  <c r="AL57" i="37"/>
  <c r="AK57" i="37"/>
  <c r="AI57" i="37"/>
  <c r="AL56" i="37"/>
  <c r="AK56" i="37"/>
  <c r="AI56" i="37"/>
  <c r="AL55" i="37"/>
  <c r="AK55" i="37"/>
  <c r="AI55" i="37"/>
  <c r="AL54" i="37"/>
  <c r="AK54" i="37"/>
  <c r="AI54" i="37"/>
  <c r="AL53" i="37"/>
  <c r="AK53" i="37"/>
  <c r="AI53" i="37"/>
  <c r="AL52" i="37"/>
  <c r="AK52" i="37"/>
  <c r="AI52" i="37"/>
  <c r="AL51" i="37"/>
  <c r="AK51" i="37"/>
  <c r="AI51" i="37"/>
  <c r="AL50" i="37"/>
  <c r="AK50" i="37"/>
  <c r="AI50" i="37"/>
  <c r="AL49" i="37"/>
  <c r="AK49" i="37"/>
  <c r="AI49" i="37"/>
  <c r="AL48" i="37"/>
  <c r="AK48" i="37"/>
  <c r="AI48" i="37"/>
  <c r="AL47" i="37"/>
  <c r="AK47" i="37"/>
  <c r="AI47" i="37"/>
  <c r="AL46" i="37"/>
  <c r="AK46" i="37"/>
  <c r="AI46" i="37"/>
  <c r="AL45" i="37"/>
  <c r="AK45" i="37"/>
  <c r="AI45" i="37"/>
  <c r="AL44" i="37"/>
  <c r="AK44" i="37"/>
  <c r="AI44" i="37"/>
  <c r="AL43" i="37"/>
  <c r="AK43" i="37"/>
  <c r="AI43" i="37"/>
  <c r="AL42" i="37"/>
  <c r="AK42" i="37"/>
  <c r="AI42" i="37"/>
  <c r="AL41" i="37"/>
  <c r="AK41" i="37"/>
  <c r="AI41" i="37"/>
  <c r="AL40" i="37"/>
  <c r="AK40" i="37"/>
  <c r="AI40" i="37"/>
  <c r="AL39" i="37"/>
  <c r="AK39" i="37"/>
  <c r="AI39" i="37"/>
  <c r="AL38" i="37"/>
  <c r="AK38" i="37"/>
  <c r="AI38" i="37"/>
  <c r="AL37" i="37"/>
  <c r="AK37" i="37"/>
  <c r="AI37" i="37"/>
  <c r="AL36" i="37"/>
  <c r="AK36" i="37"/>
  <c r="AI36" i="37"/>
  <c r="AL35" i="37"/>
  <c r="AK35" i="37"/>
  <c r="AI35" i="37"/>
  <c r="AL34" i="37"/>
  <c r="AK34" i="37"/>
  <c r="AI34" i="37"/>
  <c r="AL33" i="37"/>
  <c r="AK33" i="37"/>
  <c r="AI33" i="37"/>
  <c r="AL32" i="37"/>
  <c r="AK32" i="37"/>
  <c r="AI32" i="37"/>
  <c r="AL31" i="37"/>
  <c r="AK31" i="37"/>
  <c r="AI31" i="37"/>
  <c r="AL30" i="37"/>
  <c r="AK30" i="37"/>
  <c r="AI30" i="37"/>
  <c r="AL29" i="37"/>
  <c r="AK29" i="37"/>
  <c r="AI29" i="37"/>
  <c r="AL28" i="37"/>
  <c r="AK28" i="37"/>
  <c r="AI28" i="37"/>
  <c r="AL27" i="37"/>
  <c r="AK27" i="37"/>
  <c r="AI27" i="37"/>
  <c r="AL26" i="37"/>
  <c r="AK26" i="37"/>
  <c r="AI26" i="37"/>
  <c r="AL25" i="37"/>
  <c r="AK25" i="37"/>
  <c r="AI25" i="37"/>
  <c r="AL24" i="37"/>
  <c r="AK24" i="37"/>
  <c r="AI24" i="37"/>
  <c r="AL23" i="37"/>
  <c r="AK23" i="37"/>
  <c r="AI23" i="37"/>
  <c r="AL22" i="37"/>
  <c r="AK22" i="37"/>
  <c r="AI22" i="37"/>
  <c r="AL21" i="37"/>
  <c r="AK21" i="37"/>
  <c r="AI21" i="37"/>
  <c r="AL20" i="37"/>
  <c r="AK20" i="37"/>
  <c r="AI20" i="37"/>
  <c r="AL19" i="37"/>
  <c r="AK19" i="37"/>
  <c r="AI19" i="37"/>
  <c r="AL18" i="37"/>
  <c r="AK18" i="37"/>
  <c r="AI18" i="37"/>
  <c r="AL17" i="37"/>
  <c r="AK17" i="37"/>
  <c r="AI17" i="37"/>
  <c r="AL16" i="37"/>
  <c r="AK16" i="37"/>
  <c r="AI16" i="37"/>
  <c r="AL15" i="37"/>
  <c r="AK15" i="37"/>
  <c r="AI15" i="37"/>
  <c r="AL14" i="37"/>
  <c r="AK14" i="37"/>
  <c r="AI14" i="37"/>
  <c r="AL9" i="37"/>
  <c r="AK9" i="37"/>
  <c r="AI9" i="37"/>
  <c r="AC75" i="36"/>
  <c r="AF75" i="36"/>
  <c r="AF76" i="36"/>
  <c r="AF77" i="36"/>
  <c r="AF78" i="36"/>
  <c r="AF79" i="36"/>
  <c r="AF80" i="36"/>
  <c r="AF74" i="36"/>
  <c r="AF90" i="36"/>
  <c r="AF75" i="46"/>
  <c r="AF76" i="46"/>
  <c r="AF77" i="46"/>
  <c r="AF78" i="46"/>
  <c r="AF79" i="46"/>
  <c r="AF80" i="46"/>
  <c r="AF74" i="46"/>
  <c r="AF90" i="46"/>
  <c r="AL90" i="36"/>
  <c r="AE75" i="36"/>
  <c r="AE76" i="36"/>
  <c r="AE77" i="36"/>
  <c r="AE78" i="36"/>
  <c r="AE79" i="36"/>
  <c r="AE80" i="36"/>
  <c r="AE74" i="36"/>
  <c r="AE90" i="36"/>
  <c r="AE75" i="46"/>
  <c r="AE76" i="46"/>
  <c r="AE77" i="46"/>
  <c r="AE78" i="46"/>
  <c r="AE79" i="46"/>
  <c r="AE80" i="46"/>
  <c r="AE74" i="46"/>
  <c r="AE90" i="46"/>
  <c r="AK90" i="36"/>
  <c r="AC76" i="36"/>
  <c r="AC77" i="36"/>
  <c r="AC78" i="36"/>
  <c r="AC79" i="36"/>
  <c r="AC80" i="36"/>
  <c r="AC74" i="36"/>
  <c r="AC90" i="36"/>
  <c r="AC75" i="46"/>
  <c r="AC76" i="46"/>
  <c r="AC77" i="46"/>
  <c r="AC78" i="46"/>
  <c r="AC79" i="46"/>
  <c r="AC80" i="46"/>
  <c r="AC74" i="46"/>
  <c r="AC90" i="46"/>
  <c r="AI90" i="36"/>
  <c r="AC68" i="36"/>
  <c r="AF68" i="36"/>
  <c r="AF69" i="36"/>
  <c r="AF70" i="36"/>
  <c r="AF71" i="36"/>
  <c r="AF72" i="36"/>
  <c r="AF73" i="36"/>
  <c r="AF67" i="36"/>
  <c r="AF89" i="36"/>
  <c r="AF68" i="46"/>
  <c r="AF69" i="46"/>
  <c r="AF70" i="46"/>
  <c r="AF71" i="46"/>
  <c r="AF72" i="46"/>
  <c r="AF73" i="46"/>
  <c r="AF67" i="46"/>
  <c r="AF89" i="46"/>
  <c r="AL89" i="36"/>
  <c r="AE68" i="36"/>
  <c r="AE69" i="36"/>
  <c r="AE70" i="36"/>
  <c r="AE71" i="36"/>
  <c r="AE72" i="36"/>
  <c r="AE73" i="36"/>
  <c r="AE67" i="36"/>
  <c r="AE89" i="36"/>
  <c r="AE68" i="46"/>
  <c r="AE69" i="46"/>
  <c r="AE70" i="46"/>
  <c r="AE71" i="46"/>
  <c r="AE72" i="46"/>
  <c r="AE73" i="46"/>
  <c r="AE67" i="46"/>
  <c r="AE89" i="46"/>
  <c r="AK89" i="36"/>
  <c r="AC69" i="36"/>
  <c r="AC70" i="36"/>
  <c r="AC71" i="36"/>
  <c r="AC72" i="36"/>
  <c r="AC73" i="36"/>
  <c r="AC67" i="36"/>
  <c r="AC89" i="36"/>
  <c r="AC68" i="46"/>
  <c r="AC69" i="46"/>
  <c r="AC70" i="46"/>
  <c r="AC71" i="46"/>
  <c r="AC72" i="46"/>
  <c r="AC73" i="46"/>
  <c r="AC67" i="46"/>
  <c r="AC89" i="46"/>
  <c r="AI89" i="36"/>
  <c r="AC48" i="36"/>
  <c r="AF48" i="36"/>
  <c r="AF49" i="36"/>
  <c r="AF50" i="36"/>
  <c r="AF51" i="36"/>
  <c r="AF52" i="36"/>
  <c r="AF53" i="36"/>
  <c r="AF54" i="36"/>
  <c r="AF55" i="36"/>
  <c r="AF56" i="36"/>
  <c r="AF57" i="36"/>
  <c r="AF58" i="36"/>
  <c r="AF59" i="36"/>
  <c r="AF60" i="36"/>
  <c r="AF61" i="36"/>
  <c r="AF62" i="36"/>
  <c r="AF63" i="36"/>
  <c r="AF64" i="36"/>
  <c r="AF65" i="36"/>
  <c r="AF66" i="36"/>
  <c r="AF47" i="36"/>
  <c r="AF88" i="36"/>
  <c r="AF48" i="46"/>
  <c r="AF49" i="46"/>
  <c r="AF50" i="46"/>
  <c r="AF51" i="46"/>
  <c r="AF52" i="46"/>
  <c r="AF53" i="46"/>
  <c r="AF54" i="46"/>
  <c r="AF55" i="46"/>
  <c r="AF56" i="46"/>
  <c r="AF57" i="46"/>
  <c r="AF58" i="46"/>
  <c r="AF59" i="46"/>
  <c r="AF60" i="46"/>
  <c r="AF61" i="46"/>
  <c r="AF62" i="46"/>
  <c r="AF63" i="46"/>
  <c r="AF64" i="46"/>
  <c r="AF65" i="46"/>
  <c r="AF66" i="46"/>
  <c r="AF47" i="46"/>
  <c r="AF88" i="46"/>
  <c r="AL88" i="36"/>
  <c r="AE48" i="36"/>
  <c r="AE49" i="36"/>
  <c r="AE50" i="36"/>
  <c r="AE51" i="36"/>
  <c r="AE52" i="36"/>
  <c r="AE53" i="36"/>
  <c r="AE54" i="36"/>
  <c r="AE55" i="36"/>
  <c r="AE56" i="36"/>
  <c r="AE57" i="36"/>
  <c r="AE58" i="36"/>
  <c r="AE59" i="36"/>
  <c r="AE60" i="36"/>
  <c r="AE61" i="36"/>
  <c r="AE62" i="36"/>
  <c r="AE63" i="36"/>
  <c r="AE64" i="36"/>
  <c r="AE65" i="36"/>
  <c r="AE66" i="36"/>
  <c r="AE47" i="36"/>
  <c r="AE88" i="36"/>
  <c r="AE48" i="46"/>
  <c r="AE49" i="46"/>
  <c r="AE50" i="46"/>
  <c r="AE51" i="46"/>
  <c r="AE52" i="46"/>
  <c r="AE53" i="46"/>
  <c r="AE54" i="46"/>
  <c r="AE55" i="46"/>
  <c r="AE56" i="46"/>
  <c r="AE57" i="46"/>
  <c r="AE58" i="46"/>
  <c r="AE59" i="46"/>
  <c r="AE60" i="46"/>
  <c r="AE61" i="46"/>
  <c r="AE62" i="46"/>
  <c r="AE63" i="46"/>
  <c r="AE64" i="46"/>
  <c r="AE65" i="46"/>
  <c r="AE66" i="46"/>
  <c r="AE47" i="46"/>
  <c r="AE88" i="46"/>
  <c r="AK88" i="36"/>
  <c r="AC49" i="36"/>
  <c r="AC50" i="36"/>
  <c r="AC51" i="36"/>
  <c r="AC52" i="36"/>
  <c r="AC53" i="36"/>
  <c r="AC54" i="36"/>
  <c r="AC55" i="36"/>
  <c r="AC56" i="36"/>
  <c r="AC57" i="36"/>
  <c r="AC58" i="36"/>
  <c r="AC59" i="36"/>
  <c r="AC60" i="36"/>
  <c r="AC61" i="36"/>
  <c r="AC62" i="36"/>
  <c r="AC63" i="36"/>
  <c r="AC64" i="36"/>
  <c r="AC65" i="36"/>
  <c r="AC66" i="36"/>
  <c r="AC47" i="36"/>
  <c r="AC88" i="36"/>
  <c r="AC48" i="46"/>
  <c r="AC49" i="46"/>
  <c r="AC50" i="46"/>
  <c r="AC51" i="46"/>
  <c r="AC52" i="46"/>
  <c r="AC53" i="46"/>
  <c r="AC54" i="46"/>
  <c r="AC55" i="46"/>
  <c r="AC56" i="46"/>
  <c r="AC57" i="46"/>
  <c r="AC58" i="46"/>
  <c r="AC59" i="46"/>
  <c r="AC60" i="46"/>
  <c r="AC61" i="46"/>
  <c r="AC62" i="46"/>
  <c r="AC63" i="46"/>
  <c r="AC64" i="46"/>
  <c r="AC65" i="46"/>
  <c r="AC66" i="46"/>
  <c r="AC47" i="46"/>
  <c r="AC88" i="46"/>
  <c r="AI88" i="36"/>
  <c r="AC35" i="36"/>
  <c r="AF35" i="36"/>
  <c r="AF36" i="36"/>
  <c r="AF37" i="36"/>
  <c r="AF38" i="36"/>
  <c r="AF39" i="36"/>
  <c r="AF40" i="36"/>
  <c r="AF41" i="36"/>
  <c r="AF42" i="36"/>
  <c r="AF43" i="36"/>
  <c r="AF44" i="36"/>
  <c r="AF45" i="36"/>
  <c r="AF46" i="36"/>
  <c r="AF34" i="36"/>
  <c r="AF87" i="36"/>
  <c r="AF35" i="46"/>
  <c r="AF36" i="46"/>
  <c r="AF37" i="46"/>
  <c r="AF38" i="46"/>
  <c r="AF39" i="46"/>
  <c r="AF40" i="46"/>
  <c r="AF41" i="46"/>
  <c r="AF42" i="46"/>
  <c r="AF43" i="46"/>
  <c r="AF44" i="46"/>
  <c r="AF45" i="46"/>
  <c r="AF46" i="46"/>
  <c r="AF34" i="46"/>
  <c r="AF87" i="46"/>
  <c r="AL87" i="36"/>
  <c r="AE35" i="36"/>
  <c r="AE36" i="36"/>
  <c r="AE37" i="36"/>
  <c r="AE38" i="36"/>
  <c r="AE39" i="36"/>
  <c r="AE40" i="36"/>
  <c r="AE41" i="36"/>
  <c r="AE42" i="36"/>
  <c r="AE43" i="36"/>
  <c r="AE44" i="36"/>
  <c r="AE45" i="36"/>
  <c r="AE46" i="36"/>
  <c r="AE34" i="36"/>
  <c r="AE87" i="36"/>
  <c r="AE35" i="46"/>
  <c r="AE36" i="46"/>
  <c r="AE37" i="46"/>
  <c r="AE38" i="46"/>
  <c r="AE39" i="46"/>
  <c r="AE40" i="46"/>
  <c r="AE41" i="46"/>
  <c r="AE42" i="46"/>
  <c r="AE43" i="46"/>
  <c r="AE44" i="46"/>
  <c r="AE45" i="46"/>
  <c r="AE46" i="46"/>
  <c r="AE34" i="46"/>
  <c r="AE87" i="46"/>
  <c r="AK87" i="36"/>
  <c r="AC36" i="36"/>
  <c r="AC37" i="36"/>
  <c r="AC38" i="36"/>
  <c r="AC39" i="36"/>
  <c r="AC40" i="36"/>
  <c r="AC41" i="36"/>
  <c r="AC42" i="36"/>
  <c r="AC43" i="36"/>
  <c r="AC44" i="36"/>
  <c r="AC45" i="36"/>
  <c r="AC46" i="36"/>
  <c r="AC34" i="36"/>
  <c r="AC87" i="36"/>
  <c r="AC35" i="46"/>
  <c r="AC36" i="46"/>
  <c r="AC37" i="46"/>
  <c r="AC38" i="46"/>
  <c r="AC39" i="46"/>
  <c r="AC40" i="46"/>
  <c r="AC41" i="46"/>
  <c r="AC42" i="46"/>
  <c r="AC43" i="46"/>
  <c r="AC44" i="46"/>
  <c r="AC45" i="46"/>
  <c r="AC46" i="46"/>
  <c r="AC34" i="46"/>
  <c r="AC87" i="46"/>
  <c r="AI87" i="36"/>
  <c r="AC30" i="36"/>
  <c r="AF30" i="36"/>
  <c r="AF31" i="36"/>
  <c r="AF32" i="36"/>
  <c r="AF33" i="36"/>
  <c r="AF29" i="36"/>
  <c r="AF86" i="36"/>
  <c r="AF30" i="46"/>
  <c r="AF31" i="46"/>
  <c r="AF32" i="46"/>
  <c r="AF33" i="46"/>
  <c r="AF29" i="46"/>
  <c r="AF86" i="46"/>
  <c r="AL86" i="36"/>
  <c r="AE30" i="36"/>
  <c r="AE31" i="36"/>
  <c r="AE32" i="36"/>
  <c r="AE33" i="36"/>
  <c r="AE29" i="36"/>
  <c r="AE86" i="36"/>
  <c r="AE30" i="46"/>
  <c r="AE31" i="46"/>
  <c r="AE32" i="46"/>
  <c r="AE33" i="46"/>
  <c r="AE29" i="46"/>
  <c r="AE86" i="46"/>
  <c r="AK86" i="36"/>
  <c r="AC31" i="36"/>
  <c r="AC32" i="36"/>
  <c r="AC33" i="36"/>
  <c r="AC29" i="36"/>
  <c r="AC86" i="36"/>
  <c r="AC30" i="46"/>
  <c r="AC31" i="46"/>
  <c r="AC32" i="46"/>
  <c r="AC33" i="46"/>
  <c r="AC29" i="46"/>
  <c r="AC86" i="46"/>
  <c r="AI86" i="36"/>
  <c r="AC15" i="36"/>
  <c r="AF15" i="36"/>
  <c r="AF16" i="36"/>
  <c r="AF17" i="36"/>
  <c r="AF18" i="36"/>
  <c r="AF19" i="36"/>
  <c r="AF20" i="36"/>
  <c r="AF21" i="36"/>
  <c r="AF22" i="36"/>
  <c r="AF23" i="36"/>
  <c r="AF24" i="36"/>
  <c r="AF25" i="36"/>
  <c r="AF26" i="36"/>
  <c r="AF27" i="36"/>
  <c r="AF28" i="36"/>
  <c r="AF14" i="36"/>
  <c r="AF85" i="36"/>
  <c r="AF15" i="46"/>
  <c r="AF16" i="46"/>
  <c r="AF17" i="46"/>
  <c r="AF18" i="46"/>
  <c r="AF19" i="46"/>
  <c r="AF20" i="46"/>
  <c r="AF21" i="46"/>
  <c r="AF22" i="46"/>
  <c r="AF23" i="46"/>
  <c r="AF24" i="46"/>
  <c r="AF25" i="46"/>
  <c r="AF26" i="46"/>
  <c r="AF27" i="46"/>
  <c r="AF28" i="46"/>
  <c r="AF14" i="46"/>
  <c r="AF85" i="46"/>
  <c r="AL85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14" i="36"/>
  <c r="AE85" i="36"/>
  <c r="AE15" i="46"/>
  <c r="AE16" i="46"/>
  <c r="AE17" i="46"/>
  <c r="AE18" i="46"/>
  <c r="AE19" i="46"/>
  <c r="AE20" i="46"/>
  <c r="AE21" i="46"/>
  <c r="AE22" i="46"/>
  <c r="AE23" i="46"/>
  <c r="AE24" i="46"/>
  <c r="AE25" i="46"/>
  <c r="AE26" i="46"/>
  <c r="AE27" i="46"/>
  <c r="AE28" i="46"/>
  <c r="AE14" i="46"/>
  <c r="AE85" i="46"/>
  <c r="AK8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14" i="36"/>
  <c r="AC85" i="36"/>
  <c r="AC15" i="46"/>
  <c r="AC16" i="46"/>
  <c r="AC17" i="46"/>
  <c r="AC18" i="46"/>
  <c r="AC19" i="46"/>
  <c r="AC20" i="46"/>
  <c r="AC21" i="46"/>
  <c r="AC22" i="46"/>
  <c r="AC23" i="46"/>
  <c r="AC24" i="46"/>
  <c r="AC25" i="46"/>
  <c r="AC26" i="46"/>
  <c r="AC27" i="46"/>
  <c r="AC28" i="46"/>
  <c r="AC14" i="46"/>
  <c r="AC85" i="46"/>
  <c r="AI85" i="36"/>
  <c r="AF82" i="36"/>
  <c r="AF82" i="46"/>
  <c r="AL82" i="36"/>
  <c r="AE82" i="36"/>
  <c r="AE82" i="46"/>
  <c r="AK82" i="36"/>
  <c r="AC82" i="36"/>
  <c r="AC82" i="46"/>
  <c r="AI82" i="36"/>
  <c r="AL80" i="36"/>
  <c r="AK80" i="36"/>
  <c r="AI80" i="36"/>
  <c r="AL79" i="36"/>
  <c r="AK79" i="36"/>
  <c r="AI79" i="36"/>
  <c r="AL78" i="36"/>
  <c r="AK78" i="36"/>
  <c r="AI78" i="36"/>
  <c r="AL77" i="36"/>
  <c r="AK77" i="36"/>
  <c r="AI77" i="36"/>
  <c r="AL76" i="36"/>
  <c r="AK76" i="36"/>
  <c r="AI76" i="36"/>
  <c r="AL75" i="36"/>
  <c r="AK75" i="36"/>
  <c r="AI75" i="36"/>
  <c r="AL74" i="36"/>
  <c r="AK74" i="36"/>
  <c r="AI74" i="36"/>
  <c r="AL73" i="36"/>
  <c r="AK73" i="36"/>
  <c r="AI73" i="36"/>
  <c r="AL72" i="36"/>
  <c r="AK72" i="36"/>
  <c r="AI72" i="36"/>
  <c r="AL71" i="36"/>
  <c r="AK71" i="36"/>
  <c r="AI71" i="36"/>
  <c r="AL70" i="36"/>
  <c r="AK70" i="36"/>
  <c r="AI70" i="36"/>
  <c r="AL69" i="36"/>
  <c r="AK69" i="36"/>
  <c r="AI69" i="36"/>
  <c r="AL68" i="36"/>
  <c r="AK68" i="36"/>
  <c r="AI68" i="36"/>
  <c r="AL67" i="36"/>
  <c r="AK67" i="36"/>
  <c r="AI67" i="36"/>
  <c r="AL66" i="36"/>
  <c r="AK66" i="36"/>
  <c r="AI66" i="36"/>
  <c r="AL65" i="36"/>
  <c r="AK65" i="36"/>
  <c r="AI65" i="36"/>
  <c r="AL64" i="36"/>
  <c r="AK64" i="36"/>
  <c r="AI64" i="36"/>
  <c r="AL63" i="36"/>
  <c r="AK63" i="36"/>
  <c r="AI63" i="36"/>
  <c r="AL62" i="36"/>
  <c r="AK62" i="36"/>
  <c r="AI62" i="36"/>
  <c r="AL61" i="36"/>
  <c r="AK61" i="36"/>
  <c r="AI61" i="36"/>
  <c r="AL60" i="36"/>
  <c r="AK60" i="36"/>
  <c r="AI60" i="36"/>
  <c r="AL59" i="36"/>
  <c r="AK59" i="36"/>
  <c r="AI59" i="36"/>
  <c r="AL58" i="36"/>
  <c r="AK58" i="36"/>
  <c r="AI58" i="36"/>
  <c r="AL57" i="36"/>
  <c r="AK57" i="36"/>
  <c r="AI57" i="36"/>
  <c r="AL56" i="36"/>
  <c r="AK56" i="36"/>
  <c r="AI56" i="36"/>
  <c r="AL55" i="36"/>
  <c r="AK55" i="36"/>
  <c r="AI55" i="36"/>
  <c r="AL54" i="36"/>
  <c r="AK54" i="36"/>
  <c r="AI54" i="36"/>
  <c r="AL53" i="36"/>
  <c r="AK53" i="36"/>
  <c r="AI53" i="36"/>
  <c r="AL52" i="36"/>
  <c r="AK52" i="36"/>
  <c r="AI52" i="36"/>
  <c r="AL51" i="36"/>
  <c r="AK51" i="36"/>
  <c r="AI51" i="36"/>
  <c r="AL50" i="36"/>
  <c r="AK50" i="36"/>
  <c r="AI50" i="36"/>
  <c r="AL49" i="36"/>
  <c r="AK49" i="36"/>
  <c r="AI49" i="36"/>
  <c r="AL48" i="36"/>
  <c r="AK48" i="36"/>
  <c r="AI48" i="36"/>
  <c r="AL47" i="36"/>
  <c r="AK47" i="36"/>
  <c r="AI47" i="36"/>
  <c r="AL46" i="36"/>
  <c r="AK46" i="36"/>
  <c r="AI46" i="36"/>
  <c r="AL45" i="36"/>
  <c r="AK45" i="36"/>
  <c r="AI45" i="36"/>
  <c r="AL44" i="36"/>
  <c r="AK44" i="36"/>
  <c r="AI44" i="36"/>
  <c r="AL43" i="36"/>
  <c r="AK43" i="36"/>
  <c r="AI43" i="36"/>
  <c r="AL42" i="36"/>
  <c r="AK42" i="36"/>
  <c r="AI42" i="36"/>
  <c r="AL41" i="36"/>
  <c r="AK41" i="36"/>
  <c r="AI41" i="36"/>
  <c r="AL40" i="36"/>
  <c r="AK40" i="36"/>
  <c r="AI40" i="36"/>
  <c r="AL39" i="36"/>
  <c r="AK39" i="36"/>
  <c r="AI39" i="36"/>
  <c r="AL38" i="36"/>
  <c r="AK38" i="36"/>
  <c r="AI38" i="36"/>
  <c r="AL37" i="36"/>
  <c r="AK37" i="36"/>
  <c r="AI37" i="36"/>
  <c r="AL36" i="36"/>
  <c r="AK36" i="36"/>
  <c r="AI36" i="36"/>
  <c r="AL35" i="36"/>
  <c r="AK35" i="36"/>
  <c r="AI35" i="36"/>
  <c r="AL34" i="36"/>
  <c r="AK34" i="36"/>
  <c r="AI34" i="36"/>
  <c r="AL33" i="36"/>
  <c r="AK33" i="36"/>
  <c r="AI33" i="36"/>
  <c r="AL32" i="36"/>
  <c r="AK32" i="36"/>
  <c r="AI32" i="36"/>
  <c r="AL31" i="36"/>
  <c r="AK31" i="36"/>
  <c r="AI31" i="36"/>
  <c r="AL30" i="36"/>
  <c r="AK30" i="36"/>
  <c r="AI30" i="36"/>
  <c r="AL29" i="36"/>
  <c r="AK29" i="36"/>
  <c r="AI29" i="36"/>
  <c r="AL28" i="36"/>
  <c r="AK28" i="36"/>
  <c r="AI28" i="36"/>
  <c r="AL27" i="36"/>
  <c r="AK27" i="36"/>
  <c r="AI27" i="36"/>
  <c r="AL26" i="36"/>
  <c r="AK26" i="36"/>
  <c r="AI26" i="36"/>
  <c r="AL25" i="36"/>
  <c r="AK25" i="36"/>
  <c r="AI25" i="36"/>
  <c r="AL24" i="36"/>
  <c r="AK24" i="36"/>
  <c r="AI24" i="36"/>
  <c r="AL23" i="36"/>
  <c r="AK23" i="36"/>
  <c r="AI23" i="36"/>
  <c r="AL22" i="36"/>
  <c r="AK22" i="36"/>
  <c r="AI22" i="36"/>
  <c r="AL21" i="36"/>
  <c r="AK21" i="36"/>
  <c r="AI21" i="36"/>
  <c r="AL20" i="36"/>
  <c r="AK20" i="36"/>
  <c r="AI20" i="36"/>
  <c r="AL19" i="36"/>
  <c r="AK19" i="36"/>
  <c r="AI19" i="36"/>
  <c r="AL18" i="36"/>
  <c r="AK18" i="36"/>
  <c r="AI18" i="36"/>
  <c r="AL17" i="36"/>
  <c r="AK17" i="36"/>
  <c r="AI17" i="36"/>
  <c r="AL16" i="36"/>
  <c r="AK16" i="36"/>
  <c r="AI16" i="36"/>
  <c r="AL15" i="36"/>
  <c r="AK15" i="36"/>
  <c r="AI15" i="36"/>
  <c r="AL14" i="36"/>
  <c r="AK14" i="36"/>
  <c r="AI14" i="36"/>
  <c r="AL9" i="36"/>
  <c r="AK9" i="36"/>
  <c r="AI9" i="36"/>
  <c r="AF74" i="35"/>
  <c r="AF90" i="35"/>
  <c r="AF75" i="44"/>
  <c r="AF76" i="44"/>
  <c r="AF77" i="44"/>
  <c r="AF78" i="44"/>
  <c r="AF79" i="44"/>
  <c r="AF80" i="44"/>
  <c r="AF74" i="44"/>
  <c r="AF90" i="44"/>
  <c r="AL90" i="35"/>
  <c r="AE74" i="35"/>
  <c r="AE90" i="35"/>
  <c r="AE75" i="44"/>
  <c r="AE76" i="44"/>
  <c r="AE77" i="44"/>
  <c r="AE78" i="44"/>
  <c r="AE79" i="44"/>
  <c r="AE80" i="44"/>
  <c r="AE74" i="44"/>
  <c r="AE90" i="44"/>
  <c r="AK90" i="35"/>
  <c r="AC74" i="35"/>
  <c r="AC90" i="35"/>
  <c r="AC75" i="44"/>
  <c r="AC76" i="44"/>
  <c r="AC77" i="44"/>
  <c r="AC78" i="44"/>
  <c r="AC79" i="44"/>
  <c r="AC80" i="44"/>
  <c r="AC74" i="44"/>
  <c r="AC90" i="44"/>
  <c r="AI90" i="35"/>
  <c r="AF67" i="35"/>
  <c r="AF89" i="35"/>
  <c r="AF68" i="44"/>
  <c r="AF69" i="44"/>
  <c r="AF70" i="44"/>
  <c r="AF71" i="44"/>
  <c r="AF72" i="44"/>
  <c r="AF73" i="44"/>
  <c r="AF67" i="44"/>
  <c r="AF89" i="44"/>
  <c r="AL89" i="35"/>
  <c r="AE67" i="35"/>
  <c r="AE89" i="35"/>
  <c r="AE68" i="44"/>
  <c r="AE69" i="44"/>
  <c r="AE70" i="44"/>
  <c r="AE71" i="44"/>
  <c r="AE72" i="44"/>
  <c r="AE73" i="44"/>
  <c r="AE67" i="44"/>
  <c r="AE89" i="44"/>
  <c r="AK89" i="35"/>
  <c r="AC67" i="35"/>
  <c r="AC89" i="35"/>
  <c r="AC68" i="44"/>
  <c r="AC69" i="44"/>
  <c r="AC70" i="44"/>
  <c r="AC71" i="44"/>
  <c r="AC72" i="44"/>
  <c r="AC73" i="44"/>
  <c r="AC67" i="44"/>
  <c r="AC89" i="44"/>
  <c r="AI89" i="35"/>
  <c r="AF47" i="35"/>
  <c r="AF88" i="35"/>
  <c r="AF48" i="44"/>
  <c r="AF49" i="44"/>
  <c r="AF50" i="44"/>
  <c r="AF51" i="44"/>
  <c r="AF52" i="44"/>
  <c r="AF53" i="44"/>
  <c r="AF54" i="44"/>
  <c r="AF55" i="44"/>
  <c r="AF56" i="44"/>
  <c r="AF57" i="44"/>
  <c r="AF58" i="44"/>
  <c r="AF59" i="44"/>
  <c r="AF60" i="44"/>
  <c r="AF61" i="44"/>
  <c r="AF62" i="44"/>
  <c r="AF63" i="44"/>
  <c r="AF64" i="44"/>
  <c r="AF65" i="44"/>
  <c r="AF66" i="44"/>
  <c r="AF47" i="44"/>
  <c r="AF88" i="44"/>
  <c r="AL88" i="35"/>
  <c r="AE47" i="35"/>
  <c r="AE88" i="35"/>
  <c r="AE48" i="44"/>
  <c r="AE49" i="44"/>
  <c r="AE50" i="44"/>
  <c r="AE51" i="44"/>
  <c r="AE52" i="44"/>
  <c r="AE53" i="44"/>
  <c r="AE54" i="44"/>
  <c r="AE55" i="44"/>
  <c r="AE56" i="44"/>
  <c r="AE57" i="44"/>
  <c r="AE58" i="44"/>
  <c r="AE59" i="44"/>
  <c r="AE60" i="44"/>
  <c r="AE61" i="44"/>
  <c r="AE62" i="44"/>
  <c r="AE63" i="44"/>
  <c r="AE64" i="44"/>
  <c r="AE65" i="44"/>
  <c r="AE66" i="44"/>
  <c r="AE47" i="44"/>
  <c r="AE88" i="44"/>
  <c r="AK88" i="35"/>
  <c r="AC47" i="35"/>
  <c r="AC88" i="35"/>
  <c r="AC48" i="44"/>
  <c r="AC49" i="44"/>
  <c r="AC50" i="44"/>
  <c r="AC51" i="44"/>
  <c r="AC52" i="44"/>
  <c r="AC53" i="44"/>
  <c r="AC54" i="44"/>
  <c r="AC55" i="44"/>
  <c r="AC56" i="44"/>
  <c r="AC57" i="44"/>
  <c r="AC58" i="44"/>
  <c r="AC59" i="44"/>
  <c r="AC60" i="44"/>
  <c r="AC61" i="44"/>
  <c r="AC62" i="44"/>
  <c r="AC63" i="44"/>
  <c r="AC64" i="44"/>
  <c r="AC65" i="44"/>
  <c r="AC66" i="44"/>
  <c r="AC47" i="44"/>
  <c r="AC88" i="44"/>
  <c r="AI88" i="35"/>
  <c r="AF34" i="35"/>
  <c r="AF87" i="35"/>
  <c r="AF35" i="44"/>
  <c r="AF36" i="44"/>
  <c r="AF37" i="44"/>
  <c r="AF38" i="44"/>
  <c r="AF39" i="44"/>
  <c r="AF40" i="44"/>
  <c r="AF41" i="44"/>
  <c r="AF42" i="44"/>
  <c r="AF43" i="44"/>
  <c r="AF44" i="44"/>
  <c r="AF45" i="44"/>
  <c r="AF46" i="44"/>
  <c r="AF34" i="44"/>
  <c r="AF87" i="44"/>
  <c r="AL87" i="35"/>
  <c r="AE34" i="35"/>
  <c r="AE87" i="35"/>
  <c r="AE35" i="44"/>
  <c r="AE36" i="44"/>
  <c r="AE37" i="44"/>
  <c r="AE38" i="44"/>
  <c r="AE39" i="44"/>
  <c r="AE40" i="44"/>
  <c r="AE41" i="44"/>
  <c r="AE42" i="44"/>
  <c r="AE43" i="44"/>
  <c r="AE44" i="44"/>
  <c r="AE45" i="44"/>
  <c r="AE46" i="44"/>
  <c r="AE34" i="44"/>
  <c r="AE87" i="44"/>
  <c r="AK87" i="35"/>
  <c r="AC34" i="35"/>
  <c r="AC87" i="35"/>
  <c r="AC35" i="44"/>
  <c r="AC36" i="44"/>
  <c r="AC37" i="44"/>
  <c r="AC38" i="44"/>
  <c r="AC39" i="44"/>
  <c r="AC40" i="44"/>
  <c r="AC41" i="44"/>
  <c r="AC42" i="44"/>
  <c r="AC43" i="44"/>
  <c r="AC44" i="44"/>
  <c r="AC45" i="44"/>
  <c r="AC46" i="44"/>
  <c r="AC34" i="44"/>
  <c r="AC87" i="44"/>
  <c r="AI87" i="35"/>
  <c r="AF29" i="35"/>
  <c r="AF86" i="35"/>
  <c r="AF30" i="44"/>
  <c r="AF31" i="44"/>
  <c r="AF32" i="44"/>
  <c r="AF33" i="44"/>
  <c r="AF29" i="44"/>
  <c r="AF86" i="44"/>
  <c r="AL86" i="35"/>
  <c r="AE29" i="35"/>
  <c r="AE86" i="35"/>
  <c r="AE30" i="44"/>
  <c r="AE31" i="44"/>
  <c r="AE32" i="44"/>
  <c r="AE33" i="44"/>
  <c r="AE29" i="44"/>
  <c r="AE86" i="44"/>
  <c r="AK86" i="35"/>
  <c r="AC29" i="35"/>
  <c r="AC86" i="35"/>
  <c r="AC30" i="44"/>
  <c r="AC31" i="44"/>
  <c r="AC32" i="44"/>
  <c r="AC33" i="44"/>
  <c r="AC29" i="44"/>
  <c r="AC86" i="44"/>
  <c r="AI86" i="35"/>
  <c r="AF14" i="35"/>
  <c r="AF85" i="35"/>
  <c r="AF15" i="44"/>
  <c r="AF16" i="44"/>
  <c r="AF17" i="44"/>
  <c r="AF18" i="44"/>
  <c r="AF19" i="44"/>
  <c r="AF20" i="44"/>
  <c r="AF21" i="44"/>
  <c r="AF22" i="44"/>
  <c r="AF23" i="44"/>
  <c r="AF24" i="44"/>
  <c r="AF25" i="44"/>
  <c r="AF26" i="44"/>
  <c r="AF27" i="44"/>
  <c r="AF28" i="44"/>
  <c r="AF14" i="44"/>
  <c r="AF85" i="44"/>
  <c r="AL85" i="35"/>
  <c r="AE14" i="35"/>
  <c r="AE85" i="35"/>
  <c r="AE15" i="44"/>
  <c r="AE16" i="44"/>
  <c r="AE17" i="44"/>
  <c r="AE18" i="44"/>
  <c r="AE19" i="44"/>
  <c r="AE20" i="44"/>
  <c r="AE21" i="44"/>
  <c r="AE22" i="44"/>
  <c r="AE23" i="44"/>
  <c r="AE24" i="44"/>
  <c r="AE25" i="44"/>
  <c r="AE26" i="44"/>
  <c r="AE27" i="44"/>
  <c r="AE28" i="44"/>
  <c r="AE14" i="44"/>
  <c r="AE85" i="44"/>
  <c r="AK85" i="35"/>
  <c r="AC14" i="35"/>
  <c r="AC85" i="35"/>
  <c r="AC15" i="44"/>
  <c r="AC16" i="44"/>
  <c r="AC17" i="44"/>
  <c r="AC18" i="44"/>
  <c r="AC19" i="44"/>
  <c r="AC20" i="44"/>
  <c r="AC21" i="44"/>
  <c r="AC22" i="44"/>
  <c r="AC23" i="44"/>
  <c r="AC24" i="44"/>
  <c r="AC25" i="44"/>
  <c r="AC26" i="44"/>
  <c r="AC27" i="44"/>
  <c r="AC28" i="44"/>
  <c r="AC14" i="44"/>
  <c r="AC85" i="44"/>
  <c r="AI85" i="35"/>
  <c r="AF82" i="35"/>
  <c r="AF82" i="44"/>
  <c r="AL82" i="35"/>
  <c r="AE82" i="35"/>
  <c r="AE82" i="44"/>
  <c r="AK82" i="35"/>
  <c r="AC82" i="35"/>
  <c r="AC82" i="44"/>
  <c r="AI82" i="35"/>
  <c r="AL80" i="35"/>
  <c r="AK80" i="35"/>
  <c r="AI80" i="35"/>
  <c r="AL79" i="35"/>
  <c r="AK79" i="35"/>
  <c r="AI79" i="35"/>
  <c r="AL78" i="35"/>
  <c r="AK78" i="35"/>
  <c r="AI78" i="35"/>
  <c r="AL77" i="35"/>
  <c r="AK77" i="35"/>
  <c r="AI77" i="35"/>
  <c r="AL76" i="35"/>
  <c r="AK76" i="35"/>
  <c r="AI76" i="35"/>
  <c r="AL75" i="35"/>
  <c r="AK75" i="35"/>
  <c r="AI75" i="35"/>
  <c r="AL74" i="35"/>
  <c r="AK74" i="35"/>
  <c r="AI74" i="35"/>
  <c r="AL73" i="35"/>
  <c r="AK73" i="35"/>
  <c r="AI73" i="35"/>
  <c r="AL72" i="35"/>
  <c r="AK72" i="35"/>
  <c r="AI72" i="35"/>
  <c r="AL71" i="35"/>
  <c r="AK71" i="35"/>
  <c r="AI71" i="35"/>
  <c r="AL70" i="35"/>
  <c r="AK70" i="35"/>
  <c r="AI70" i="35"/>
  <c r="AL69" i="35"/>
  <c r="AK69" i="35"/>
  <c r="AI69" i="35"/>
  <c r="AL68" i="35"/>
  <c r="AK68" i="35"/>
  <c r="AI68" i="35"/>
  <c r="AL67" i="35"/>
  <c r="AK67" i="35"/>
  <c r="AI67" i="35"/>
  <c r="AL66" i="35"/>
  <c r="AK66" i="35"/>
  <c r="AI66" i="35"/>
  <c r="AL65" i="35"/>
  <c r="AK65" i="35"/>
  <c r="AI65" i="35"/>
  <c r="AL64" i="35"/>
  <c r="AK64" i="35"/>
  <c r="AI64" i="35"/>
  <c r="AL63" i="35"/>
  <c r="AK63" i="35"/>
  <c r="AI63" i="35"/>
  <c r="AL62" i="35"/>
  <c r="AK62" i="35"/>
  <c r="AI62" i="35"/>
  <c r="AL61" i="35"/>
  <c r="AK61" i="35"/>
  <c r="AI61" i="35"/>
  <c r="AL60" i="35"/>
  <c r="AK60" i="35"/>
  <c r="AI60" i="35"/>
  <c r="AL59" i="35"/>
  <c r="AK59" i="35"/>
  <c r="AI59" i="35"/>
  <c r="AL58" i="35"/>
  <c r="AK58" i="35"/>
  <c r="AI58" i="35"/>
  <c r="AL57" i="35"/>
  <c r="AK57" i="35"/>
  <c r="AI57" i="35"/>
  <c r="AL56" i="35"/>
  <c r="AK56" i="35"/>
  <c r="AI56" i="35"/>
  <c r="AL55" i="35"/>
  <c r="AK55" i="35"/>
  <c r="AI55" i="35"/>
  <c r="AL54" i="35"/>
  <c r="AK54" i="35"/>
  <c r="AI54" i="35"/>
  <c r="AL53" i="35"/>
  <c r="AK53" i="35"/>
  <c r="AI53" i="35"/>
  <c r="AL52" i="35"/>
  <c r="AK52" i="35"/>
  <c r="AI52" i="35"/>
  <c r="AL51" i="35"/>
  <c r="AK51" i="35"/>
  <c r="AI51" i="35"/>
  <c r="AL50" i="35"/>
  <c r="AK50" i="35"/>
  <c r="AI50" i="35"/>
  <c r="AL49" i="35"/>
  <c r="AK49" i="35"/>
  <c r="AI49" i="35"/>
  <c r="AL48" i="35"/>
  <c r="AK48" i="35"/>
  <c r="AI48" i="35"/>
  <c r="AL47" i="35"/>
  <c r="AK47" i="35"/>
  <c r="AI47" i="35"/>
  <c r="AL46" i="35"/>
  <c r="AK46" i="35"/>
  <c r="AI46" i="35"/>
  <c r="AL45" i="35"/>
  <c r="AK45" i="35"/>
  <c r="AI45" i="35"/>
  <c r="AL44" i="35"/>
  <c r="AK44" i="35"/>
  <c r="AI44" i="35"/>
  <c r="AL43" i="35"/>
  <c r="AK43" i="35"/>
  <c r="AI43" i="35"/>
  <c r="AL42" i="35"/>
  <c r="AK42" i="35"/>
  <c r="AI42" i="35"/>
  <c r="AL41" i="35"/>
  <c r="AK41" i="35"/>
  <c r="AI41" i="35"/>
  <c r="AL40" i="35"/>
  <c r="AK40" i="35"/>
  <c r="AI40" i="35"/>
  <c r="AL39" i="35"/>
  <c r="AK39" i="35"/>
  <c r="AI39" i="35"/>
  <c r="AL38" i="35"/>
  <c r="AK38" i="35"/>
  <c r="AI38" i="35"/>
  <c r="AL37" i="35"/>
  <c r="AK37" i="35"/>
  <c r="AI37" i="35"/>
  <c r="AL36" i="35"/>
  <c r="AK36" i="35"/>
  <c r="AI36" i="35"/>
  <c r="AL35" i="35"/>
  <c r="AK35" i="35"/>
  <c r="AI35" i="35"/>
  <c r="AL34" i="35"/>
  <c r="AK34" i="35"/>
  <c r="AI34" i="35"/>
  <c r="AL33" i="35"/>
  <c r="AK33" i="35"/>
  <c r="AI33" i="35"/>
  <c r="AL32" i="35"/>
  <c r="AK32" i="35"/>
  <c r="AI32" i="35"/>
  <c r="AL31" i="35"/>
  <c r="AK31" i="35"/>
  <c r="AI31" i="35"/>
  <c r="AL30" i="35"/>
  <c r="AK30" i="35"/>
  <c r="AI30" i="35"/>
  <c r="AL29" i="35"/>
  <c r="AK29" i="35"/>
  <c r="AI29" i="35"/>
  <c r="AL28" i="35"/>
  <c r="AK28" i="35"/>
  <c r="AI28" i="35"/>
  <c r="AL27" i="35"/>
  <c r="AK27" i="35"/>
  <c r="AI27" i="35"/>
  <c r="AL26" i="35"/>
  <c r="AK26" i="35"/>
  <c r="AI26" i="35"/>
  <c r="AL25" i="35"/>
  <c r="AK25" i="35"/>
  <c r="AI25" i="35"/>
  <c r="AL24" i="35"/>
  <c r="AK24" i="35"/>
  <c r="AI24" i="35"/>
  <c r="AL23" i="35"/>
  <c r="AK23" i="35"/>
  <c r="AI23" i="35"/>
  <c r="AL22" i="35"/>
  <c r="AK22" i="35"/>
  <c r="AI22" i="35"/>
  <c r="AL21" i="35"/>
  <c r="AK21" i="35"/>
  <c r="AI21" i="35"/>
  <c r="AL20" i="35"/>
  <c r="AK20" i="35"/>
  <c r="AI20" i="35"/>
  <c r="AL19" i="35"/>
  <c r="AK19" i="35"/>
  <c r="AI19" i="35"/>
  <c r="AL18" i="35"/>
  <c r="AK18" i="35"/>
  <c r="AI18" i="35"/>
  <c r="AL17" i="35"/>
  <c r="AK17" i="35"/>
  <c r="AI17" i="35"/>
  <c r="AL16" i="35"/>
  <c r="AK16" i="35"/>
  <c r="AI16" i="35"/>
  <c r="AL15" i="35"/>
  <c r="AK15" i="35"/>
  <c r="AI15" i="35"/>
  <c r="AL14" i="35"/>
  <c r="AK14" i="35"/>
  <c r="AI14" i="35"/>
  <c r="AL9" i="35"/>
  <c r="AK9" i="35"/>
  <c r="AI9" i="35"/>
  <c r="AC78" i="11"/>
  <c r="AF75" i="11"/>
  <c r="AF76" i="11"/>
  <c r="AF77" i="11"/>
  <c r="AF78" i="11"/>
  <c r="AF79" i="11"/>
  <c r="AF80" i="11"/>
  <c r="AF74" i="11"/>
  <c r="AF90" i="11"/>
  <c r="AF75" i="43"/>
  <c r="AF76" i="43"/>
  <c r="AF77" i="43"/>
  <c r="AF78" i="43"/>
  <c r="AF79" i="43"/>
  <c r="AF80" i="43"/>
  <c r="AF74" i="43"/>
  <c r="AF90" i="43"/>
  <c r="AL90" i="11"/>
  <c r="AE75" i="11"/>
  <c r="AE76" i="11"/>
  <c r="AE77" i="11"/>
  <c r="AE78" i="11"/>
  <c r="AE79" i="11"/>
  <c r="AE80" i="11"/>
  <c r="AE74" i="11"/>
  <c r="AE90" i="11"/>
  <c r="AE75" i="43"/>
  <c r="AE76" i="43"/>
  <c r="AE77" i="43"/>
  <c r="AE78" i="43"/>
  <c r="AE79" i="43"/>
  <c r="AE80" i="43"/>
  <c r="AE74" i="43"/>
  <c r="AE90" i="43"/>
  <c r="AK90" i="11"/>
  <c r="AC79" i="11"/>
  <c r="AC80" i="11"/>
  <c r="AC74" i="11"/>
  <c r="AC90" i="11"/>
  <c r="AC75" i="43"/>
  <c r="AC76" i="43"/>
  <c r="AC77" i="43"/>
  <c r="AC78" i="43"/>
  <c r="AC79" i="43"/>
  <c r="AC80" i="43"/>
  <c r="AC74" i="43"/>
  <c r="AC90" i="43"/>
  <c r="AI90" i="11"/>
  <c r="AC68" i="11"/>
  <c r="AE68" i="11"/>
  <c r="AC69" i="11"/>
  <c r="AE69" i="11"/>
  <c r="AC70" i="11"/>
  <c r="AE70" i="11"/>
  <c r="AC71" i="11"/>
  <c r="AE71" i="11"/>
  <c r="AF68" i="11"/>
  <c r="AF69" i="11"/>
  <c r="AF70" i="11"/>
  <c r="AF71" i="11"/>
  <c r="AF72" i="11"/>
  <c r="AF73" i="11"/>
  <c r="AF67" i="11"/>
  <c r="AF89" i="11"/>
  <c r="AF68" i="43"/>
  <c r="AF69" i="43"/>
  <c r="AF70" i="43"/>
  <c r="AF71" i="43"/>
  <c r="AF72" i="43"/>
  <c r="AF73" i="43"/>
  <c r="AF67" i="43"/>
  <c r="AF89" i="43"/>
  <c r="AL89" i="11"/>
  <c r="AE72" i="11"/>
  <c r="AE73" i="11"/>
  <c r="AE67" i="11"/>
  <c r="AE89" i="11"/>
  <c r="AE68" i="43"/>
  <c r="AE69" i="43"/>
  <c r="AE70" i="43"/>
  <c r="AE71" i="43"/>
  <c r="AE72" i="43"/>
  <c r="AE73" i="43"/>
  <c r="AE67" i="43"/>
  <c r="AE89" i="43"/>
  <c r="AK89" i="11"/>
  <c r="AC72" i="11"/>
  <c r="AC73" i="11"/>
  <c r="AC67" i="11"/>
  <c r="AC89" i="11"/>
  <c r="AC68" i="43"/>
  <c r="AC69" i="43"/>
  <c r="AC70" i="43"/>
  <c r="AC71" i="43"/>
  <c r="AC72" i="43"/>
  <c r="AC73" i="43"/>
  <c r="AC67" i="43"/>
  <c r="AC89" i="43"/>
  <c r="AI89" i="11"/>
  <c r="AC49" i="11"/>
  <c r="AC50" i="11"/>
  <c r="AC51" i="11"/>
  <c r="AC52" i="11"/>
  <c r="AE52" i="11"/>
  <c r="AC53" i="11"/>
  <c r="AE53" i="11"/>
  <c r="AC55" i="11"/>
  <c r="AE55" i="11"/>
  <c r="AC56" i="11"/>
  <c r="AE56" i="11"/>
  <c r="AC57" i="11"/>
  <c r="AE57" i="11"/>
  <c r="AC58" i="11"/>
  <c r="AE58" i="11"/>
  <c r="AC59" i="11"/>
  <c r="AE59" i="11"/>
  <c r="AC60" i="11"/>
  <c r="AE60" i="11"/>
  <c r="AC61" i="11"/>
  <c r="AE61" i="11"/>
  <c r="AC62" i="11"/>
  <c r="AE62" i="11"/>
  <c r="AC63" i="11"/>
  <c r="AE63" i="11"/>
  <c r="AC64" i="11"/>
  <c r="AE64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47" i="11"/>
  <c r="AF88" i="11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47" i="43"/>
  <c r="AF88" i="43"/>
  <c r="AL88" i="11"/>
  <c r="AE49" i="11"/>
  <c r="AE50" i="11"/>
  <c r="AE51" i="11"/>
  <c r="AE54" i="11"/>
  <c r="AE65" i="11"/>
  <c r="AE66" i="11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47" i="43"/>
  <c r="AE88" i="43"/>
  <c r="AC65" i="11"/>
  <c r="AC66" i="11"/>
  <c r="AC47" i="11"/>
  <c r="AC88" i="11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47" i="43"/>
  <c r="AC88" i="43"/>
  <c r="AI88" i="11"/>
  <c r="AC35" i="11"/>
  <c r="AE36" i="11"/>
  <c r="AC37" i="11"/>
  <c r="AE37" i="11"/>
  <c r="AC38" i="11"/>
  <c r="AE38" i="11"/>
  <c r="AC39" i="11"/>
  <c r="AE39" i="11"/>
  <c r="AC40" i="11"/>
  <c r="AE40" i="11"/>
  <c r="AC41" i="11"/>
  <c r="AE41" i="11"/>
  <c r="AC42" i="11"/>
  <c r="AE42" i="11"/>
  <c r="AC43" i="11"/>
  <c r="AE43" i="11"/>
  <c r="AC44" i="11"/>
  <c r="AE4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34" i="11"/>
  <c r="AF87" i="11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34" i="43"/>
  <c r="AF87" i="43"/>
  <c r="AL87" i="11"/>
  <c r="AE45" i="11"/>
  <c r="AE46" i="11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34" i="43"/>
  <c r="AE87" i="43"/>
  <c r="AC45" i="11"/>
  <c r="AC46" i="11"/>
  <c r="AC34" i="11"/>
  <c r="AC87" i="11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34" i="43"/>
  <c r="AC87" i="43"/>
  <c r="AI87" i="11"/>
  <c r="AC30" i="11"/>
  <c r="AC31" i="11"/>
  <c r="AF30" i="11"/>
  <c r="AF31" i="11"/>
  <c r="AF32" i="11"/>
  <c r="AF33" i="11"/>
  <c r="AF29" i="11"/>
  <c r="AF86" i="11"/>
  <c r="AF30" i="43"/>
  <c r="AF31" i="43"/>
  <c r="AF32" i="43"/>
  <c r="AF33" i="43"/>
  <c r="AF29" i="43"/>
  <c r="AF86" i="43"/>
  <c r="AL86" i="11"/>
  <c r="AE31" i="11"/>
  <c r="AE32" i="11"/>
  <c r="AE33" i="11"/>
  <c r="AE30" i="43"/>
  <c r="AE31" i="43"/>
  <c r="AE32" i="43"/>
  <c r="AE33" i="43"/>
  <c r="AE29" i="43"/>
  <c r="AE86" i="43"/>
  <c r="AC32" i="11"/>
  <c r="AC33" i="11"/>
  <c r="AC29" i="11"/>
  <c r="AC86" i="11"/>
  <c r="AC30" i="43"/>
  <c r="AC31" i="43"/>
  <c r="AC32" i="43"/>
  <c r="AC33" i="43"/>
  <c r="AC29" i="43"/>
  <c r="AC86" i="43"/>
  <c r="AI86" i="11"/>
  <c r="AC18" i="11"/>
  <c r="AC19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14" i="11"/>
  <c r="AF85" i="11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14" i="43"/>
  <c r="AF85" i="43"/>
  <c r="AL85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14" i="11"/>
  <c r="AE85" i="11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14" i="43"/>
  <c r="AE85" i="43"/>
  <c r="AK85" i="11"/>
  <c r="AC27" i="11"/>
  <c r="AC28" i="11"/>
  <c r="AC14" i="11"/>
  <c r="AC85" i="11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14" i="43"/>
  <c r="AC85" i="43"/>
  <c r="AI85" i="11"/>
  <c r="AF82" i="11"/>
  <c r="AF82" i="43"/>
  <c r="AL82" i="11"/>
  <c r="AE82" i="43"/>
  <c r="AC82" i="11"/>
  <c r="AC82" i="43"/>
  <c r="AI82" i="11"/>
  <c r="AL80" i="11"/>
  <c r="AK80" i="11"/>
  <c r="AI80" i="11"/>
  <c r="AL79" i="11"/>
  <c r="AK79" i="11"/>
  <c r="AI79" i="11"/>
  <c r="AL78" i="11"/>
  <c r="AK78" i="11"/>
  <c r="AI78" i="11"/>
  <c r="AL77" i="11"/>
  <c r="AK77" i="11"/>
  <c r="AI77" i="11"/>
  <c r="AL76" i="11"/>
  <c r="AK76" i="11"/>
  <c r="AI76" i="11"/>
  <c r="AL75" i="11"/>
  <c r="AK75" i="11"/>
  <c r="AI75" i="11"/>
  <c r="AL74" i="11"/>
  <c r="AK74" i="11"/>
  <c r="AI74" i="11"/>
  <c r="AL73" i="11"/>
  <c r="AK73" i="11"/>
  <c r="AI73" i="11"/>
  <c r="AL72" i="11"/>
  <c r="AK72" i="11"/>
  <c r="AI72" i="11"/>
  <c r="AL71" i="11"/>
  <c r="AK71" i="11"/>
  <c r="AI71" i="11"/>
  <c r="AL70" i="11"/>
  <c r="AK70" i="11"/>
  <c r="AI70" i="11"/>
  <c r="AL69" i="11"/>
  <c r="AK69" i="11"/>
  <c r="AI69" i="11"/>
  <c r="AL68" i="11"/>
  <c r="AK68" i="11"/>
  <c r="AI68" i="11"/>
  <c r="AL67" i="11"/>
  <c r="AK67" i="11"/>
  <c r="AI67" i="11"/>
  <c r="AL66" i="11"/>
  <c r="AK66" i="11"/>
  <c r="AI66" i="11"/>
  <c r="AL65" i="11"/>
  <c r="AK65" i="11"/>
  <c r="AI65" i="11"/>
  <c r="AL64" i="11"/>
  <c r="AK64" i="11"/>
  <c r="AI64" i="11"/>
  <c r="AL63" i="11"/>
  <c r="AK63" i="11"/>
  <c r="AI63" i="11"/>
  <c r="AL62" i="11"/>
  <c r="AK62" i="11"/>
  <c r="AI62" i="11"/>
  <c r="AL61" i="11"/>
  <c r="AK61" i="11"/>
  <c r="AI61" i="11"/>
  <c r="AL60" i="11"/>
  <c r="AK60" i="11"/>
  <c r="AI60" i="11"/>
  <c r="AL59" i="11"/>
  <c r="AK59" i="11"/>
  <c r="AI59" i="11"/>
  <c r="AL58" i="11"/>
  <c r="AK58" i="11"/>
  <c r="AI58" i="11"/>
  <c r="AL57" i="11"/>
  <c r="AK57" i="11"/>
  <c r="AI57" i="11"/>
  <c r="AL56" i="11"/>
  <c r="AK56" i="11"/>
  <c r="AI56" i="11"/>
  <c r="AL55" i="11"/>
  <c r="AK55" i="11"/>
  <c r="AI55" i="11"/>
  <c r="AL54" i="11"/>
  <c r="AK54" i="11"/>
  <c r="AI54" i="11"/>
  <c r="AL53" i="11"/>
  <c r="AK53" i="11"/>
  <c r="AI53" i="11"/>
  <c r="AL52" i="11"/>
  <c r="AK52" i="11"/>
  <c r="AI52" i="11"/>
  <c r="AL51" i="11"/>
  <c r="AK51" i="11"/>
  <c r="AI51" i="11"/>
  <c r="AL50" i="11"/>
  <c r="AK50" i="11"/>
  <c r="AI50" i="11"/>
  <c r="AL49" i="11"/>
  <c r="AK49" i="11"/>
  <c r="AI49" i="11"/>
  <c r="AL48" i="11"/>
  <c r="AI48" i="11"/>
  <c r="AL47" i="11"/>
  <c r="AI47" i="11"/>
  <c r="AL46" i="11"/>
  <c r="AK46" i="11"/>
  <c r="AI46" i="11"/>
  <c r="AL45" i="11"/>
  <c r="AK45" i="11"/>
  <c r="AI45" i="11"/>
  <c r="AL44" i="11"/>
  <c r="AK44" i="11"/>
  <c r="AI44" i="11"/>
  <c r="AL43" i="11"/>
  <c r="AK43" i="11"/>
  <c r="AI43" i="11"/>
  <c r="AL42" i="11"/>
  <c r="AK42" i="11"/>
  <c r="AI42" i="11"/>
  <c r="AL41" i="11"/>
  <c r="AK41" i="11"/>
  <c r="AI41" i="11"/>
  <c r="AL40" i="11"/>
  <c r="AK40" i="11"/>
  <c r="AI40" i="11"/>
  <c r="AL39" i="11"/>
  <c r="AK39" i="11"/>
  <c r="AI39" i="11"/>
  <c r="AL38" i="11"/>
  <c r="AK38" i="11"/>
  <c r="AI38" i="11"/>
  <c r="AL37" i="11"/>
  <c r="AK37" i="11"/>
  <c r="AI37" i="11"/>
  <c r="AL36" i="11"/>
  <c r="AK36" i="11"/>
  <c r="AI36" i="11"/>
  <c r="AL35" i="11"/>
  <c r="AI35" i="11"/>
  <c r="AL34" i="11"/>
  <c r="AI34" i="11"/>
  <c r="AL33" i="11"/>
  <c r="AK33" i="11"/>
  <c r="AI33" i="11"/>
  <c r="AL32" i="11"/>
  <c r="AK32" i="11"/>
  <c r="AI32" i="11"/>
  <c r="AL31" i="11"/>
  <c r="AK31" i="11"/>
  <c r="AI31" i="11"/>
  <c r="AL30" i="11"/>
  <c r="AI30" i="11"/>
  <c r="AL29" i="11"/>
  <c r="AI29" i="11"/>
  <c r="AL28" i="11"/>
  <c r="AK28" i="11"/>
  <c r="AI28" i="11"/>
  <c r="AL27" i="11"/>
  <c r="AK27" i="11"/>
  <c r="AI27" i="11"/>
  <c r="AL26" i="11"/>
  <c r="AK26" i="11"/>
  <c r="AI26" i="11"/>
  <c r="AL25" i="11"/>
  <c r="AK25" i="11"/>
  <c r="AI25" i="11"/>
  <c r="AL24" i="11"/>
  <c r="AK24" i="11"/>
  <c r="AI24" i="11"/>
  <c r="AL23" i="11"/>
  <c r="AK23" i="11"/>
  <c r="AI23" i="11"/>
  <c r="AL22" i="11"/>
  <c r="AK22" i="11"/>
  <c r="AI22" i="11"/>
  <c r="AL21" i="11"/>
  <c r="AK21" i="11"/>
  <c r="AI21" i="11"/>
  <c r="AL20" i="11"/>
  <c r="AK20" i="11"/>
  <c r="AI20" i="11"/>
  <c r="AL19" i="11"/>
  <c r="AK19" i="11"/>
  <c r="AI19" i="11"/>
  <c r="AL18" i="11"/>
  <c r="AK18" i="11"/>
  <c r="AI18" i="11"/>
  <c r="AL17" i="11"/>
  <c r="AK17" i="11"/>
  <c r="AI17" i="11"/>
  <c r="AL16" i="11"/>
  <c r="AK16" i="11"/>
  <c r="AI16" i="11"/>
  <c r="AL15" i="11"/>
  <c r="AK15" i="11"/>
  <c r="AI15" i="11"/>
  <c r="AL14" i="11"/>
  <c r="AK14" i="11"/>
  <c r="AI14" i="11"/>
  <c r="AL9" i="11"/>
  <c r="AI9" i="11"/>
  <c r="AF74" i="10"/>
  <c r="AF90" i="10"/>
  <c r="AF75" i="42"/>
  <c r="AF76" i="42"/>
  <c r="AF77" i="42"/>
  <c r="AF78" i="42"/>
  <c r="AF79" i="42"/>
  <c r="AF80" i="42"/>
  <c r="AF74" i="42"/>
  <c r="AF90" i="42"/>
  <c r="AL90" i="10"/>
  <c r="AE74" i="10"/>
  <c r="AE90" i="10"/>
  <c r="AE75" i="42"/>
  <c r="AE76" i="42"/>
  <c r="AE77" i="42"/>
  <c r="AE78" i="42"/>
  <c r="AE79" i="42"/>
  <c r="AE80" i="42"/>
  <c r="AE74" i="42"/>
  <c r="AE90" i="42"/>
  <c r="AK90" i="10"/>
  <c r="AC74" i="10"/>
  <c r="AC90" i="10"/>
  <c r="AC75" i="42"/>
  <c r="AC76" i="42"/>
  <c r="AC77" i="42"/>
  <c r="AC78" i="42"/>
  <c r="AC79" i="42"/>
  <c r="AC80" i="42"/>
  <c r="AC74" i="42"/>
  <c r="AC90" i="42"/>
  <c r="AI90" i="10"/>
  <c r="AF67" i="10"/>
  <c r="AF89" i="10"/>
  <c r="AF68" i="42"/>
  <c r="AF69" i="42"/>
  <c r="AF70" i="42"/>
  <c r="AF71" i="42"/>
  <c r="AF72" i="42"/>
  <c r="AF73" i="42"/>
  <c r="AF67" i="42"/>
  <c r="AF89" i="42"/>
  <c r="AL89" i="10"/>
  <c r="AE67" i="10"/>
  <c r="AE89" i="10"/>
  <c r="AE68" i="42"/>
  <c r="AE69" i="42"/>
  <c r="AE70" i="42"/>
  <c r="AE71" i="42"/>
  <c r="AE72" i="42"/>
  <c r="AE73" i="42"/>
  <c r="AE67" i="42"/>
  <c r="AE89" i="42"/>
  <c r="AK89" i="10"/>
  <c r="AC67" i="10"/>
  <c r="AC89" i="10"/>
  <c r="AC68" i="42"/>
  <c r="AC69" i="42"/>
  <c r="AC70" i="42"/>
  <c r="AC71" i="42"/>
  <c r="AC72" i="42"/>
  <c r="AC73" i="42"/>
  <c r="AC67" i="42"/>
  <c r="AC89" i="42"/>
  <c r="AI89" i="10"/>
  <c r="AF47" i="10"/>
  <c r="AF88" i="10"/>
  <c r="AF48" i="42"/>
  <c r="AF49" i="42"/>
  <c r="AF50" i="42"/>
  <c r="AF51" i="42"/>
  <c r="AF52" i="42"/>
  <c r="AF53" i="42"/>
  <c r="AF54" i="42"/>
  <c r="AF55" i="42"/>
  <c r="AF56" i="42"/>
  <c r="AF57" i="42"/>
  <c r="AF58" i="42"/>
  <c r="AF59" i="42"/>
  <c r="AF60" i="42"/>
  <c r="AF61" i="42"/>
  <c r="AF62" i="42"/>
  <c r="AF63" i="42"/>
  <c r="AF64" i="42"/>
  <c r="AF65" i="42"/>
  <c r="AF66" i="42"/>
  <c r="AF47" i="42"/>
  <c r="AF88" i="42"/>
  <c r="AL88" i="10"/>
  <c r="AE47" i="10"/>
  <c r="AE88" i="10"/>
  <c r="AE48" i="42"/>
  <c r="AE49" i="42"/>
  <c r="AE50" i="42"/>
  <c r="AE51" i="42"/>
  <c r="AE52" i="42"/>
  <c r="AE53" i="42"/>
  <c r="AE54" i="42"/>
  <c r="AE55" i="42"/>
  <c r="AE56" i="42"/>
  <c r="AE57" i="42"/>
  <c r="AE58" i="42"/>
  <c r="AE59" i="42"/>
  <c r="AE60" i="42"/>
  <c r="AE61" i="42"/>
  <c r="AE62" i="42"/>
  <c r="AE63" i="42"/>
  <c r="AE64" i="42"/>
  <c r="AE65" i="42"/>
  <c r="AE66" i="42"/>
  <c r="AE47" i="42"/>
  <c r="AE88" i="42"/>
  <c r="AK88" i="10"/>
  <c r="AC47" i="10"/>
  <c r="AC88" i="10"/>
  <c r="AC48" i="42"/>
  <c r="AC49" i="42"/>
  <c r="AC50" i="42"/>
  <c r="AC51" i="42"/>
  <c r="AC52" i="42"/>
  <c r="AC53" i="42"/>
  <c r="AC54" i="42"/>
  <c r="AC55" i="42"/>
  <c r="AC56" i="42"/>
  <c r="AC57" i="42"/>
  <c r="AC58" i="42"/>
  <c r="AC59" i="42"/>
  <c r="AC60" i="42"/>
  <c r="AC61" i="42"/>
  <c r="AC62" i="42"/>
  <c r="AC63" i="42"/>
  <c r="AC64" i="42"/>
  <c r="AC65" i="42"/>
  <c r="AC66" i="42"/>
  <c r="AC47" i="42"/>
  <c r="AC88" i="42"/>
  <c r="AI88" i="10"/>
  <c r="AF34" i="10"/>
  <c r="AF87" i="10"/>
  <c r="AF35" i="42"/>
  <c r="AF36" i="42"/>
  <c r="AF37" i="42"/>
  <c r="AF38" i="42"/>
  <c r="AF39" i="42"/>
  <c r="AF40" i="42"/>
  <c r="AF41" i="42"/>
  <c r="AF42" i="42"/>
  <c r="AF43" i="42"/>
  <c r="AF44" i="42"/>
  <c r="AF45" i="42"/>
  <c r="AF46" i="42"/>
  <c r="AF34" i="42"/>
  <c r="AF87" i="42"/>
  <c r="AL87" i="10"/>
  <c r="AE34" i="10"/>
  <c r="AE87" i="10"/>
  <c r="AE35" i="42"/>
  <c r="AE36" i="42"/>
  <c r="AE37" i="42"/>
  <c r="AE38" i="42"/>
  <c r="AE39" i="42"/>
  <c r="AE40" i="42"/>
  <c r="AE41" i="42"/>
  <c r="AE42" i="42"/>
  <c r="AE43" i="42"/>
  <c r="AE44" i="42"/>
  <c r="AE45" i="42"/>
  <c r="AE46" i="42"/>
  <c r="AE34" i="42"/>
  <c r="AE87" i="42"/>
  <c r="AK87" i="10"/>
  <c r="AC34" i="10"/>
  <c r="AC87" i="10"/>
  <c r="AC35" i="42"/>
  <c r="AC36" i="42"/>
  <c r="AC37" i="42"/>
  <c r="AC38" i="42"/>
  <c r="AC39" i="42"/>
  <c r="AC40" i="42"/>
  <c r="AC41" i="42"/>
  <c r="AC42" i="42"/>
  <c r="AC43" i="42"/>
  <c r="AC44" i="42"/>
  <c r="AC45" i="42"/>
  <c r="AC46" i="42"/>
  <c r="AC34" i="42"/>
  <c r="AC87" i="42"/>
  <c r="AI87" i="10"/>
  <c r="AF29" i="10"/>
  <c r="AF86" i="10"/>
  <c r="AF30" i="42"/>
  <c r="AF31" i="42"/>
  <c r="AF32" i="42"/>
  <c r="AF33" i="42"/>
  <c r="AF29" i="42"/>
  <c r="AF86" i="42"/>
  <c r="AL86" i="10"/>
  <c r="AE29" i="10"/>
  <c r="AE86" i="10"/>
  <c r="AE30" i="42"/>
  <c r="AE31" i="42"/>
  <c r="AE32" i="42"/>
  <c r="AE33" i="42"/>
  <c r="AE29" i="42"/>
  <c r="AE86" i="42"/>
  <c r="AK86" i="10"/>
  <c r="AC29" i="10"/>
  <c r="AC86" i="10"/>
  <c r="AC30" i="42"/>
  <c r="AC31" i="42"/>
  <c r="AC32" i="42"/>
  <c r="AC33" i="42"/>
  <c r="AC29" i="42"/>
  <c r="AC86" i="42"/>
  <c r="AI86" i="10"/>
  <c r="AF14" i="10"/>
  <c r="AF85" i="10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AF27" i="42"/>
  <c r="AF28" i="42"/>
  <c r="AF14" i="42"/>
  <c r="AF85" i="42"/>
  <c r="AL85" i="10"/>
  <c r="AE14" i="10"/>
  <c r="AE85" i="10"/>
  <c r="AE15" i="42"/>
  <c r="AE16" i="42"/>
  <c r="AE17" i="42"/>
  <c r="AE18" i="42"/>
  <c r="AE19" i="42"/>
  <c r="AE20" i="42"/>
  <c r="AE21" i="42"/>
  <c r="AE22" i="42"/>
  <c r="AE23" i="42"/>
  <c r="AE24" i="42"/>
  <c r="AE25" i="42"/>
  <c r="AE26" i="42"/>
  <c r="AE27" i="42"/>
  <c r="AE28" i="42"/>
  <c r="AE14" i="42"/>
  <c r="AE85" i="42"/>
  <c r="AK85" i="10"/>
  <c r="AC14" i="10"/>
  <c r="AC85" i="10"/>
  <c r="AC16" i="42"/>
  <c r="AC17" i="42"/>
  <c r="AC18" i="42"/>
  <c r="AC19" i="42"/>
  <c r="AC20" i="42"/>
  <c r="AC21" i="42"/>
  <c r="AC22" i="42"/>
  <c r="AC23" i="42"/>
  <c r="AC24" i="42"/>
  <c r="AC25" i="42"/>
  <c r="AC26" i="42"/>
  <c r="AC27" i="42"/>
  <c r="AC28" i="42"/>
  <c r="AC14" i="42"/>
  <c r="AC85" i="42"/>
  <c r="AI85" i="10"/>
  <c r="AF82" i="10"/>
  <c r="AF82" i="42"/>
  <c r="AL82" i="10"/>
  <c r="AE82" i="10"/>
  <c r="AE82" i="42"/>
  <c r="AK82" i="10"/>
  <c r="AC82" i="10"/>
  <c r="AC82" i="42"/>
  <c r="AI82" i="10"/>
  <c r="AL80" i="10"/>
  <c r="AK80" i="10"/>
  <c r="AI80" i="10"/>
  <c r="AL79" i="10"/>
  <c r="AK79" i="10"/>
  <c r="AI79" i="10"/>
  <c r="AL78" i="10"/>
  <c r="AK78" i="10"/>
  <c r="AI78" i="10"/>
  <c r="AL77" i="10"/>
  <c r="AK77" i="10"/>
  <c r="AI77" i="10"/>
  <c r="AL76" i="10"/>
  <c r="AK76" i="10"/>
  <c r="AI76" i="10"/>
  <c r="AL75" i="10"/>
  <c r="AK75" i="10"/>
  <c r="AI75" i="10"/>
  <c r="AL74" i="10"/>
  <c r="AK74" i="10"/>
  <c r="AI74" i="10"/>
  <c r="AL73" i="10"/>
  <c r="AK73" i="10"/>
  <c r="AI73" i="10"/>
  <c r="AL72" i="10"/>
  <c r="AK72" i="10"/>
  <c r="AI72" i="10"/>
  <c r="AL71" i="10"/>
  <c r="AK71" i="10"/>
  <c r="AI71" i="10"/>
  <c r="AL70" i="10"/>
  <c r="AK70" i="10"/>
  <c r="AI70" i="10"/>
  <c r="AL69" i="10"/>
  <c r="AK69" i="10"/>
  <c r="AI69" i="10"/>
  <c r="AL68" i="10"/>
  <c r="AK68" i="10"/>
  <c r="AI68" i="10"/>
  <c r="AL67" i="10"/>
  <c r="AK67" i="10"/>
  <c r="AI67" i="10"/>
  <c r="AL66" i="10"/>
  <c r="AK66" i="10"/>
  <c r="AI66" i="10"/>
  <c r="AL65" i="10"/>
  <c r="AK65" i="10"/>
  <c r="AI65" i="10"/>
  <c r="AL64" i="10"/>
  <c r="AK64" i="10"/>
  <c r="AI64" i="10"/>
  <c r="AL63" i="10"/>
  <c r="AK63" i="10"/>
  <c r="AI63" i="10"/>
  <c r="AL62" i="10"/>
  <c r="AK62" i="10"/>
  <c r="AI62" i="10"/>
  <c r="AL61" i="10"/>
  <c r="AK61" i="10"/>
  <c r="AI61" i="10"/>
  <c r="AL60" i="10"/>
  <c r="AK60" i="10"/>
  <c r="AI60" i="10"/>
  <c r="AL59" i="10"/>
  <c r="AK59" i="10"/>
  <c r="AI59" i="10"/>
  <c r="AL58" i="10"/>
  <c r="AK58" i="10"/>
  <c r="AI58" i="10"/>
  <c r="AL57" i="10"/>
  <c r="AK57" i="10"/>
  <c r="AI57" i="10"/>
  <c r="AL56" i="10"/>
  <c r="AK56" i="10"/>
  <c r="AI56" i="10"/>
  <c r="AL55" i="10"/>
  <c r="AK55" i="10"/>
  <c r="AI55" i="10"/>
  <c r="AL54" i="10"/>
  <c r="AK54" i="10"/>
  <c r="AI54" i="10"/>
  <c r="AL53" i="10"/>
  <c r="AK53" i="10"/>
  <c r="AI53" i="10"/>
  <c r="AL52" i="10"/>
  <c r="AK52" i="10"/>
  <c r="AI52" i="10"/>
  <c r="AL51" i="10"/>
  <c r="AK51" i="10"/>
  <c r="AI51" i="10"/>
  <c r="AL50" i="10"/>
  <c r="AK50" i="10"/>
  <c r="AI50" i="10"/>
  <c r="AL49" i="10"/>
  <c r="AK49" i="10"/>
  <c r="AI49" i="10"/>
  <c r="AL48" i="10"/>
  <c r="AK48" i="10"/>
  <c r="AI48" i="10"/>
  <c r="AL47" i="10"/>
  <c r="AK47" i="10"/>
  <c r="AI47" i="10"/>
  <c r="AL46" i="10"/>
  <c r="AK46" i="10"/>
  <c r="AI46" i="10"/>
  <c r="AL45" i="10"/>
  <c r="AK45" i="10"/>
  <c r="AI45" i="10"/>
  <c r="AL44" i="10"/>
  <c r="AK44" i="10"/>
  <c r="AI44" i="10"/>
  <c r="AL43" i="10"/>
  <c r="AK43" i="10"/>
  <c r="AI43" i="10"/>
  <c r="AL42" i="10"/>
  <c r="AK42" i="10"/>
  <c r="AI42" i="10"/>
  <c r="AL41" i="10"/>
  <c r="AK41" i="10"/>
  <c r="AI41" i="10"/>
  <c r="AL40" i="10"/>
  <c r="AK40" i="10"/>
  <c r="AI40" i="10"/>
  <c r="AL39" i="10"/>
  <c r="AK39" i="10"/>
  <c r="AI39" i="10"/>
  <c r="AL38" i="10"/>
  <c r="AK38" i="10"/>
  <c r="AI38" i="10"/>
  <c r="AL37" i="10"/>
  <c r="AK37" i="10"/>
  <c r="AI37" i="10"/>
  <c r="AL36" i="10"/>
  <c r="AK36" i="10"/>
  <c r="AI36" i="10"/>
  <c r="AL35" i="10"/>
  <c r="AK35" i="10"/>
  <c r="AI35" i="10"/>
  <c r="AL34" i="10"/>
  <c r="AK34" i="10"/>
  <c r="AI34" i="10"/>
  <c r="AL33" i="10"/>
  <c r="AK33" i="10"/>
  <c r="AI33" i="10"/>
  <c r="AL32" i="10"/>
  <c r="AK32" i="10"/>
  <c r="AI32" i="10"/>
  <c r="AL31" i="10"/>
  <c r="AK31" i="10"/>
  <c r="AI31" i="10"/>
  <c r="AL30" i="10"/>
  <c r="AK30" i="10"/>
  <c r="AI30" i="10"/>
  <c r="AL29" i="10"/>
  <c r="AK29" i="10"/>
  <c r="AI29" i="10"/>
  <c r="AL28" i="10"/>
  <c r="AK28" i="10"/>
  <c r="AI28" i="10"/>
  <c r="AL27" i="10"/>
  <c r="AK27" i="10"/>
  <c r="AI27" i="10"/>
  <c r="AL26" i="10"/>
  <c r="AK26" i="10"/>
  <c r="AI26" i="10"/>
  <c r="AL25" i="10"/>
  <c r="AK25" i="10"/>
  <c r="AI25" i="10"/>
  <c r="AL24" i="10"/>
  <c r="AK24" i="10"/>
  <c r="AI24" i="10"/>
  <c r="AL23" i="10"/>
  <c r="AK23" i="10"/>
  <c r="AI23" i="10"/>
  <c r="AL22" i="10"/>
  <c r="AK22" i="10"/>
  <c r="AI22" i="10"/>
  <c r="AL21" i="10"/>
  <c r="AK21" i="10"/>
  <c r="AI21" i="10"/>
  <c r="AL20" i="10"/>
  <c r="AK20" i="10"/>
  <c r="AI20" i="10"/>
  <c r="AL19" i="10"/>
  <c r="AK19" i="10"/>
  <c r="AI19" i="10"/>
  <c r="AL18" i="10"/>
  <c r="AK18" i="10"/>
  <c r="AI18" i="10"/>
  <c r="AL17" i="10"/>
  <c r="AK17" i="10"/>
  <c r="AI17" i="10"/>
  <c r="AL16" i="10"/>
  <c r="AK16" i="10"/>
  <c r="AI16" i="10"/>
  <c r="AL15" i="10"/>
  <c r="AK15" i="10"/>
  <c r="AI15" i="10"/>
  <c r="AL14" i="10"/>
  <c r="AK14" i="10"/>
  <c r="AI14" i="10"/>
  <c r="AL9" i="10"/>
  <c r="AK9" i="10"/>
  <c r="AI9" i="10"/>
  <c r="AF9" i="48"/>
  <c r="AE9" i="48"/>
  <c r="AC9" i="48"/>
  <c r="AF9" i="47"/>
  <c r="AE9" i="47"/>
  <c r="AC9" i="47"/>
  <c r="AF9" i="46"/>
  <c r="AE9" i="46"/>
  <c r="AC9" i="46"/>
  <c r="AF9" i="44"/>
  <c r="AE9" i="44"/>
  <c r="AC9" i="44"/>
  <c r="AF9" i="43"/>
  <c r="AE9" i="43"/>
  <c r="AC9" i="43"/>
  <c r="AF9" i="42"/>
  <c r="AE9" i="42"/>
  <c r="AC9" i="42"/>
  <c r="AF9" i="10"/>
  <c r="AE9" i="10"/>
  <c r="AC9" i="10"/>
  <c r="AF9" i="11"/>
  <c r="AC9" i="11"/>
  <c r="AF9" i="35"/>
  <c r="AE9" i="35"/>
  <c r="AC9" i="35"/>
  <c r="AF9" i="36"/>
  <c r="AE9" i="36"/>
  <c r="AC9" i="36"/>
  <c r="AF9" i="37"/>
  <c r="AE9" i="37"/>
  <c r="AC9" i="37"/>
  <c r="AF9" i="38"/>
  <c r="AC9" i="38"/>
  <c r="C15" i="40"/>
  <c r="G15" i="40"/>
  <c r="AC15" i="40"/>
  <c r="AF15" i="40"/>
  <c r="AF16" i="40"/>
  <c r="AF17" i="40"/>
  <c r="AF18" i="40"/>
  <c r="AF19" i="40"/>
  <c r="AF20" i="40"/>
  <c r="AF21" i="40"/>
  <c r="AF22" i="40"/>
  <c r="AF23" i="40"/>
  <c r="AF24" i="40"/>
  <c r="AF25" i="40"/>
  <c r="AF26" i="40"/>
  <c r="AF27" i="40"/>
  <c r="AF28" i="40"/>
  <c r="AF14" i="40"/>
  <c r="AF30" i="40"/>
  <c r="AF31" i="40"/>
  <c r="AF32" i="40"/>
  <c r="AF33" i="40"/>
  <c r="AF29" i="40"/>
  <c r="AF35" i="40"/>
  <c r="AF36" i="40"/>
  <c r="AF37" i="40"/>
  <c r="AF38" i="40"/>
  <c r="AF39" i="40"/>
  <c r="AF40" i="40"/>
  <c r="AF41" i="40"/>
  <c r="AF42" i="40"/>
  <c r="AF43" i="40"/>
  <c r="AF44" i="40"/>
  <c r="AF45" i="40"/>
  <c r="AF46" i="40"/>
  <c r="AF34" i="40"/>
  <c r="AF48" i="40"/>
  <c r="AF49" i="40"/>
  <c r="AF50" i="40"/>
  <c r="AF51" i="40"/>
  <c r="AF52" i="40"/>
  <c r="AF53" i="40"/>
  <c r="AF54" i="40"/>
  <c r="AF55" i="40"/>
  <c r="AF56" i="40"/>
  <c r="AF57" i="40"/>
  <c r="AF58" i="40"/>
  <c r="AF59" i="40"/>
  <c r="AF60" i="40"/>
  <c r="AF61" i="40"/>
  <c r="AF62" i="40"/>
  <c r="AF63" i="40"/>
  <c r="AF64" i="40"/>
  <c r="AF65" i="40"/>
  <c r="AF66" i="40"/>
  <c r="AF47" i="40"/>
  <c r="AF68" i="40"/>
  <c r="AF69" i="40"/>
  <c r="AF70" i="40"/>
  <c r="AF71" i="40"/>
  <c r="AF72" i="40"/>
  <c r="AF73" i="40"/>
  <c r="AF67" i="40"/>
  <c r="AF75" i="40"/>
  <c r="AF76" i="40"/>
  <c r="AF77" i="40"/>
  <c r="AF78" i="40"/>
  <c r="AF79" i="40"/>
  <c r="AF80" i="40"/>
  <c r="AF74" i="40"/>
  <c r="AF82" i="40"/>
  <c r="AF9" i="40"/>
  <c r="P15" i="40"/>
  <c r="Q15" i="40"/>
  <c r="R15" i="40"/>
  <c r="S15" i="40"/>
  <c r="AE15" i="40"/>
  <c r="C16" i="40"/>
  <c r="P16" i="40"/>
  <c r="Q16" i="40"/>
  <c r="R16" i="40"/>
  <c r="S16" i="40"/>
  <c r="AE16" i="40"/>
  <c r="C17" i="40"/>
  <c r="P17" i="40"/>
  <c r="Q17" i="40"/>
  <c r="R17" i="40"/>
  <c r="S17" i="40"/>
  <c r="AE17" i="40"/>
  <c r="C18" i="40"/>
  <c r="P18" i="40"/>
  <c r="Q18" i="40"/>
  <c r="R18" i="40"/>
  <c r="S18" i="40"/>
  <c r="AE18" i="40"/>
  <c r="C19" i="40"/>
  <c r="P19" i="40"/>
  <c r="Q19" i="40"/>
  <c r="R19" i="40"/>
  <c r="S19" i="40"/>
  <c r="AE19" i="40"/>
  <c r="C20" i="40"/>
  <c r="P20" i="40"/>
  <c r="Q20" i="40"/>
  <c r="R20" i="40"/>
  <c r="S20" i="40"/>
  <c r="AE20" i="40"/>
  <c r="C21" i="40"/>
  <c r="P21" i="40"/>
  <c r="Q21" i="40"/>
  <c r="R21" i="40"/>
  <c r="S21" i="40"/>
  <c r="AE21" i="40"/>
  <c r="C22" i="40"/>
  <c r="P22" i="40"/>
  <c r="Q22" i="40"/>
  <c r="R22" i="40"/>
  <c r="S22" i="40"/>
  <c r="AE22" i="40"/>
  <c r="C23" i="40"/>
  <c r="P23" i="40"/>
  <c r="Q23" i="40"/>
  <c r="R23" i="40"/>
  <c r="S23" i="40"/>
  <c r="AE23" i="40"/>
  <c r="C24" i="40"/>
  <c r="P24" i="40"/>
  <c r="Q24" i="40"/>
  <c r="R24" i="40"/>
  <c r="S24" i="40"/>
  <c r="AE24" i="40"/>
  <c r="C25" i="40"/>
  <c r="P25" i="40"/>
  <c r="Q25" i="40"/>
  <c r="R25" i="40"/>
  <c r="S25" i="40"/>
  <c r="AE25" i="40"/>
  <c r="C26" i="40"/>
  <c r="P26" i="40"/>
  <c r="Q26" i="40"/>
  <c r="R26" i="40"/>
  <c r="S26" i="40"/>
  <c r="AE26" i="40"/>
  <c r="C27" i="40"/>
  <c r="P27" i="40"/>
  <c r="Q27" i="40"/>
  <c r="R27" i="40"/>
  <c r="S27" i="40"/>
  <c r="AE27" i="40"/>
  <c r="C28" i="40"/>
  <c r="P28" i="40"/>
  <c r="Q28" i="40"/>
  <c r="R28" i="40"/>
  <c r="S28" i="40"/>
  <c r="AE28" i="40"/>
  <c r="AE14" i="40"/>
  <c r="C30" i="40"/>
  <c r="P30" i="40"/>
  <c r="R30" i="40"/>
  <c r="C31" i="40"/>
  <c r="P31" i="40"/>
  <c r="Q31" i="40"/>
  <c r="R31" i="40"/>
  <c r="S31" i="40"/>
  <c r="AE31" i="40"/>
  <c r="C32" i="40"/>
  <c r="P32" i="40"/>
  <c r="Q32" i="40"/>
  <c r="R32" i="40"/>
  <c r="S32" i="40"/>
  <c r="AE32" i="40"/>
  <c r="C33" i="40"/>
  <c r="P33" i="40"/>
  <c r="Q33" i="40"/>
  <c r="R33" i="40"/>
  <c r="S33" i="40"/>
  <c r="AE33" i="40"/>
  <c r="C35" i="40"/>
  <c r="P35" i="40"/>
  <c r="R35" i="40"/>
  <c r="C36" i="40"/>
  <c r="P36" i="40"/>
  <c r="Q36" i="40"/>
  <c r="R36" i="40"/>
  <c r="S36" i="40"/>
  <c r="AE36" i="40"/>
  <c r="C37" i="40"/>
  <c r="P37" i="40"/>
  <c r="Q37" i="40"/>
  <c r="R37" i="40"/>
  <c r="S37" i="40"/>
  <c r="AE37" i="40"/>
  <c r="C38" i="40"/>
  <c r="P38" i="40"/>
  <c r="Q38" i="40"/>
  <c r="R38" i="40"/>
  <c r="S38" i="40"/>
  <c r="AE38" i="40"/>
  <c r="C39" i="40"/>
  <c r="P39" i="40"/>
  <c r="Q39" i="40"/>
  <c r="R39" i="40"/>
  <c r="S39" i="40"/>
  <c r="AE39" i="40"/>
  <c r="C40" i="40"/>
  <c r="P40" i="40"/>
  <c r="Q40" i="40"/>
  <c r="R40" i="40"/>
  <c r="S40" i="40"/>
  <c r="AE40" i="40"/>
  <c r="C41" i="40"/>
  <c r="P41" i="40"/>
  <c r="Q41" i="40"/>
  <c r="R41" i="40"/>
  <c r="S41" i="40"/>
  <c r="AE41" i="40"/>
  <c r="C42" i="40"/>
  <c r="P42" i="40"/>
  <c r="Q42" i="40"/>
  <c r="R42" i="40"/>
  <c r="S42" i="40"/>
  <c r="AE42" i="40"/>
  <c r="C43" i="40"/>
  <c r="P43" i="40"/>
  <c r="Q43" i="40"/>
  <c r="R43" i="40"/>
  <c r="S43" i="40"/>
  <c r="AE43" i="40"/>
  <c r="C44" i="40"/>
  <c r="P44" i="40"/>
  <c r="Q44" i="40"/>
  <c r="R44" i="40"/>
  <c r="S44" i="40"/>
  <c r="AE44" i="40"/>
  <c r="C45" i="40"/>
  <c r="P45" i="40"/>
  <c r="Q45" i="40"/>
  <c r="R45" i="40"/>
  <c r="S45" i="40"/>
  <c r="AE45" i="40"/>
  <c r="C46" i="40"/>
  <c r="P46" i="40"/>
  <c r="Q46" i="40"/>
  <c r="R46" i="40"/>
  <c r="S46" i="40"/>
  <c r="AE46" i="40"/>
  <c r="C48" i="40"/>
  <c r="P48" i="40"/>
  <c r="R48" i="40"/>
  <c r="C49" i="40"/>
  <c r="P49" i="40"/>
  <c r="Q49" i="40"/>
  <c r="R49" i="40"/>
  <c r="S49" i="40"/>
  <c r="AE49" i="40"/>
  <c r="C50" i="40"/>
  <c r="P50" i="40"/>
  <c r="Q50" i="40"/>
  <c r="R50" i="40"/>
  <c r="S50" i="40"/>
  <c r="AE50" i="40"/>
  <c r="C51" i="40"/>
  <c r="P51" i="40"/>
  <c r="Q51" i="40"/>
  <c r="R51" i="40"/>
  <c r="S51" i="40"/>
  <c r="AE51" i="40"/>
  <c r="C52" i="40"/>
  <c r="P52" i="40"/>
  <c r="Q52" i="40"/>
  <c r="R52" i="40"/>
  <c r="S52" i="40"/>
  <c r="AE52" i="40"/>
  <c r="C53" i="40"/>
  <c r="P53" i="40"/>
  <c r="Q53" i="40"/>
  <c r="R53" i="40"/>
  <c r="S53" i="40"/>
  <c r="AE53" i="40"/>
  <c r="C54" i="40"/>
  <c r="P54" i="40"/>
  <c r="Q54" i="40"/>
  <c r="R54" i="40"/>
  <c r="S54" i="40"/>
  <c r="AE54" i="40"/>
  <c r="C55" i="40"/>
  <c r="P55" i="40"/>
  <c r="Q55" i="40"/>
  <c r="R55" i="40"/>
  <c r="S55" i="40"/>
  <c r="AE55" i="40"/>
  <c r="C56" i="40"/>
  <c r="P56" i="40"/>
  <c r="Q56" i="40"/>
  <c r="R56" i="40"/>
  <c r="S56" i="40"/>
  <c r="AE56" i="40"/>
  <c r="C57" i="40"/>
  <c r="P57" i="40"/>
  <c r="Q57" i="40"/>
  <c r="R57" i="40"/>
  <c r="S57" i="40"/>
  <c r="AE57" i="40"/>
  <c r="C58" i="40"/>
  <c r="P58" i="40"/>
  <c r="Q58" i="40"/>
  <c r="R58" i="40"/>
  <c r="S58" i="40"/>
  <c r="AE58" i="40"/>
  <c r="C59" i="40"/>
  <c r="P59" i="40"/>
  <c r="Q59" i="40"/>
  <c r="R59" i="40"/>
  <c r="S59" i="40"/>
  <c r="AE59" i="40"/>
  <c r="C60" i="40"/>
  <c r="P60" i="40"/>
  <c r="Q60" i="40"/>
  <c r="R60" i="40"/>
  <c r="S60" i="40"/>
  <c r="AE60" i="40"/>
  <c r="C61" i="40"/>
  <c r="P61" i="40"/>
  <c r="Q61" i="40"/>
  <c r="R61" i="40"/>
  <c r="S61" i="40"/>
  <c r="AE61" i="40"/>
  <c r="C62" i="40"/>
  <c r="P62" i="40"/>
  <c r="Q62" i="40"/>
  <c r="R62" i="40"/>
  <c r="S62" i="40"/>
  <c r="AE62" i="40"/>
  <c r="C63" i="40"/>
  <c r="P63" i="40"/>
  <c r="Q63" i="40"/>
  <c r="R63" i="40"/>
  <c r="S63" i="40"/>
  <c r="AE63" i="40"/>
  <c r="C64" i="40"/>
  <c r="P64" i="40"/>
  <c r="Q64" i="40"/>
  <c r="R64" i="40"/>
  <c r="S64" i="40"/>
  <c r="AE64" i="40"/>
  <c r="C65" i="40"/>
  <c r="P65" i="40"/>
  <c r="Q65" i="40"/>
  <c r="R65" i="40"/>
  <c r="S65" i="40"/>
  <c r="AE65" i="40"/>
  <c r="C66" i="40"/>
  <c r="P66" i="40"/>
  <c r="Q66" i="40"/>
  <c r="R66" i="40"/>
  <c r="S66" i="40"/>
  <c r="AE66" i="40"/>
  <c r="C68" i="40"/>
  <c r="P68" i="40"/>
  <c r="Q68" i="40"/>
  <c r="R68" i="40"/>
  <c r="S68" i="40"/>
  <c r="AE68" i="40"/>
  <c r="C69" i="40"/>
  <c r="P69" i="40"/>
  <c r="Q69" i="40"/>
  <c r="R69" i="40"/>
  <c r="S69" i="40"/>
  <c r="AE69" i="40"/>
  <c r="C70" i="40"/>
  <c r="P70" i="40"/>
  <c r="Q70" i="40"/>
  <c r="R70" i="40"/>
  <c r="S70" i="40"/>
  <c r="AE70" i="40"/>
  <c r="C71" i="40"/>
  <c r="P71" i="40"/>
  <c r="Q71" i="40"/>
  <c r="R71" i="40"/>
  <c r="S71" i="40"/>
  <c r="AE71" i="40"/>
  <c r="C72" i="40"/>
  <c r="P72" i="40"/>
  <c r="Q72" i="40"/>
  <c r="R72" i="40"/>
  <c r="S72" i="40"/>
  <c r="AE72" i="40"/>
  <c r="C73" i="40"/>
  <c r="P73" i="40"/>
  <c r="Q73" i="40"/>
  <c r="R73" i="40"/>
  <c r="S73" i="40"/>
  <c r="AE73" i="40"/>
  <c r="AE67" i="40"/>
  <c r="C75" i="40"/>
  <c r="P75" i="40"/>
  <c r="Q75" i="40"/>
  <c r="R75" i="40"/>
  <c r="S75" i="40"/>
  <c r="AE75" i="40"/>
  <c r="C76" i="40"/>
  <c r="P76" i="40"/>
  <c r="Q76" i="40"/>
  <c r="R76" i="40"/>
  <c r="S76" i="40"/>
  <c r="AE76" i="40"/>
  <c r="C77" i="40"/>
  <c r="P77" i="40"/>
  <c r="Q77" i="40"/>
  <c r="R77" i="40"/>
  <c r="S77" i="40"/>
  <c r="AE77" i="40"/>
  <c r="C78" i="40"/>
  <c r="P78" i="40"/>
  <c r="Q78" i="40"/>
  <c r="R78" i="40"/>
  <c r="S78" i="40"/>
  <c r="AE78" i="40"/>
  <c r="C79" i="40"/>
  <c r="P79" i="40"/>
  <c r="Q79" i="40"/>
  <c r="R79" i="40"/>
  <c r="S79" i="40"/>
  <c r="AE79" i="40"/>
  <c r="C80" i="40"/>
  <c r="P80" i="40"/>
  <c r="Q80" i="40"/>
  <c r="R80" i="40"/>
  <c r="S80" i="40"/>
  <c r="AE80" i="40"/>
  <c r="AE74" i="40"/>
  <c r="G16" i="40"/>
  <c r="AC16" i="40"/>
  <c r="G17" i="40"/>
  <c r="AC17" i="40"/>
  <c r="G18" i="40"/>
  <c r="AC18" i="40"/>
  <c r="G19" i="40"/>
  <c r="AC19" i="40"/>
  <c r="G20" i="40"/>
  <c r="AC20" i="40"/>
  <c r="G21" i="40"/>
  <c r="AC21" i="40"/>
  <c r="G22" i="40"/>
  <c r="AC22" i="40"/>
  <c r="G23" i="40"/>
  <c r="AC23" i="40"/>
  <c r="G24" i="40"/>
  <c r="AC24" i="40"/>
  <c r="G25" i="40"/>
  <c r="AC25" i="40"/>
  <c r="G26" i="40"/>
  <c r="AC26" i="40"/>
  <c r="G27" i="40"/>
  <c r="AC27" i="40"/>
  <c r="G28" i="40"/>
  <c r="AC28" i="40"/>
  <c r="AC14" i="40"/>
  <c r="G30" i="40"/>
  <c r="AC30" i="40"/>
  <c r="G31" i="40"/>
  <c r="AC31" i="40"/>
  <c r="G32" i="40"/>
  <c r="AC32" i="40"/>
  <c r="G33" i="40"/>
  <c r="AC33" i="40"/>
  <c r="AC29" i="40"/>
  <c r="G35" i="40"/>
  <c r="AC35" i="40"/>
  <c r="G36" i="40"/>
  <c r="AC36" i="40"/>
  <c r="G37" i="40"/>
  <c r="AC37" i="40"/>
  <c r="G38" i="40"/>
  <c r="AC38" i="40"/>
  <c r="G39" i="40"/>
  <c r="AC39" i="40"/>
  <c r="G40" i="40"/>
  <c r="AC40" i="40"/>
  <c r="G41" i="40"/>
  <c r="AC41" i="40"/>
  <c r="G42" i="40"/>
  <c r="AC42" i="40"/>
  <c r="G43" i="40"/>
  <c r="AC43" i="40"/>
  <c r="G44" i="40"/>
  <c r="AC44" i="40"/>
  <c r="G45" i="40"/>
  <c r="AC45" i="40"/>
  <c r="G46" i="40"/>
  <c r="AC46" i="40"/>
  <c r="AC34" i="40"/>
  <c r="G48" i="40"/>
  <c r="AC48" i="40"/>
  <c r="G49" i="40"/>
  <c r="AC49" i="40"/>
  <c r="G50" i="40"/>
  <c r="AC50" i="40"/>
  <c r="G51" i="40"/>
  <c r="AC51" i="40"/>
  <c r="G52" i="40"/>
  <c r="AC52" i="40"/>
  <c r="G53" i="40"/>
  <c r="AC53" i="40"/>
  <c r="G54" i="40"/>
  <c r="AC54" i="40"/>
  <c r="G55" i="40"/>
  <c r="AC55" i="40"/>
  <c r="G56" i="40"/>
  <c r="AC56" i="40"/>
  <c r="G57" i="40"/>
  <c r="AC57" i="40"/>
  <c r="G58" i="40"/>
  <c r="AC58" i="40"/>
  <c r="G59" i="40"/>
  <c r="AC59" i="40"/>
  <c r="G60" i="40"/>
  <c r="AC60" i="40"/>
  <c r="G61" i="40"/>
  <c r="AC61" i="40"/>
  <c r="G62" i="40"/>
  <c r="AC62" i="40"/>
  <c r="G63" i="40"/>
  <c r="AC63" i="40"/>
  <c r="G64" i="40"/>
  <c r="AC64" i="40"/>
  <c r="G65" i="40"/>
  <c r="AC65" i="40"/>
  <c r="G66" i="40"/>
  <c r="AC66" i="40"/>
  <c r="AC47" i="40"/>
  <c r="G68" i="40"/>
  <c r="AC68" i="40"/>
  <c r="G69" i="40"/>
  <c r="AC69" i="40"/>
  <c r="G70" i="40"/>
  <c r="AC70" i="40"/>
  <c r="G71" i="40"/>
  <c r="AC71" i="40"/>
  <c r="G72" i="40"/>
  <c r="AC72" i="40"/>
  <c r="G73" i="40"/>
  <c r="AC73" i="40"/>
  <c r="AC67" i="40"/>
  <c r="G75" i="40"/>
  <c r="AC75" i="40"/>
  <c r="G76" i="40"/>
  <c r="AC76" i="40"/>
  <c r="G77" i="40"/>
  <c r="AC77" i="40"/>
  <c r="G78" i="40"/>
  <c r="AC78" i="40"/>
  <c r="G79" i="40"/>
  <c r="AC79" i="40"/>
  <c r="G80" i="40"/>
  <c r="AC80" i="40"/>
  <c r="AC74" i="40"/>
  <c r="AC82" i="40"/>
  <c r="AC9" i="40"/>
  <c r="AC15" i="41"/>
  <c r="AC16" i="41"/>
  <c r="AC17" i="41"/>
  <c r="AC18" i="41"/>
  <c r="AC19" i="41"/>
  <c r="AC20" i="41"/>
  <c r="AC21" i="41"/>
  <c r="AC22" i="41"/>
  <c r="AC23" i="41"/>
  <c r="AC24" i="41"/>
  <c r="AC25" i="41"/>
  <c r="AC26" i="41"/>
  <c r="AC30" i="41"/>
  <c r="AC31" i="41"/>
  <c r="AC35" i="41"/>
  <c r="AC36" i="41"/>
  <c r="AC37" i="41"/>
  <c r="AC38" i="41"/>
  <c r="AC39" i="41"/>
  <c r="AC40" i="41"/>
  <c r="AC41" i="41"/>
  <c r="AC42" i="41"/>
  <c r="AC43" i="41"/>
  <c r="AC44" i="41"/>
  <c r="AC48" i="41"/>
  <c r="AC49" i="41"/>
  <c r="AC50" i="41"/>
  <c r="AC51" i="41"/>
  <c r="AC52" i="41"/>
  <c r="AC53" i="41"/>
  <c r="AC54" i="41"/>
  <c r="AC55" i="41"/>
  <c r="AC56" i="41"/>
  <c r="AC57" i="41"/>
  <c r="AC58" i="41"/>
  <c r="AC59" i="41"/>
  <c r="AC60" i="41"/>
  <c r="AC61" i="41"/>
  <c r="AC62" i="41"/>
  <c r="AC63" i="41"/>
  <c r="AC64" i="41"/>
  <c r="AC68" i="41"/>
  <c r="AC69" i="41"/>
  <c r="AC70" i="41"/>
  <c r="AC71" i="41"/>
  <c r="AC75" i="41"/>
  <c r="AC76" i="41"/>
  <c r="AC77" i="41"/>
  <c r="AC78" i="41"/>
  <c r="AF15" i="41"/>
  <c r="AF16" i="41"/>
  <c r="AF17" i="41"/>
  <c r="AF18" i="41"/>
  <c r="AF19" i="41"/>
  <c r="AF20" i="41"/>
  <c r="AF21" i="41"/>
  <c r="AF22" i="41"/>
  <c r="AF23" i="41"/>
  <c r="AF24" i="41"/>
  <c r="AF25" i="41"/>
  <c r="AF26" i="41"/>
  <c r="AF27" i="41"/>
  <c r="AF28" i="41"/>
  <c r="AF14" i="41"/>
  <c r="AF30" i="41"/>
  <c r="AF31" i="41"/>
  <c r="AF32" i="41"/>
  <c r="AF33" i="41"/>
  <c r="AF29" i="41"/>
  <c r="AF35" i="41"/>
  <c r="AF36" i="41"/>
  <c r="AF37" i="41"/>
  <c r="AF38" i="41"/>
  <c r="AF39" i="41"/>
  <c r="AF40" i="41"/>
  <c r="AF41" i="41"/>
  <c r="AF42" i="41"/>
  <c r="AF43" i="41"/>
  <c r="AF44" i="41"/>
  <c r="AF45" i="41"/>
  <c r="AF46" i="41"/>
  <c r="AF34" i="41"/>
  <c r="AF48" i="41"/>
  <c r="AF49" i="41"/>
  <c r="AF50" i="41"/>
  <c r="AF51" i="41"/>
  <c r="AF52" i="41"/>
  <c r="AF53" i="41"/>
  <c r="AF54" i="41"/>
  <c r="AF55" i="41"/>
  <c r="AF56" i="41"/>
  <c r="AF57" i="41"/>
  <c r="AF58" i="41"/>
  <c r="AF59" i="41"/>
  <c r="AF60" i="41"/>
  <c r="AF61" i="41"/>
  <c r="AF62" i="41"/>
  <c r="AF63" i="41"/>
  <c r="AF64" i="41"/>
  <c r="AF65" i="41"/>
  <c r="AF66" i="41"/>
  <c r="AF47" i="41"/>
  <c r="AF68" i="41"/>
  <c r="AF69" i="41"/>
  <c r="AF70" i="41"/>
  <c r="AF71" i="41"/>
  <c r="AF72" i="41"/>
  <c r="AF73" i="41"/>
  <c r="AF67" i="41"/>
  <c r="AF75" i="41"/>
  <c r="AF76" i="41"/>
  <c r="AF77" i="41"/>
  <c r="AF78" i="41"/>
  <c r="AF79" i="41"/>
  <c r="AF80" i="41"/>
  <c r="AF74" i="41"/>
  <c r="AF82" i="41"/>
  <c r="AF9" i="41"/>
  <c r="AE31" i="41"/>
  <c r="AE32" i="41"/>
  <c r="AE33" i="41"/>
  <c r="AE45" i="41"/>
  <c r="AE46" i="41"/>
  <c r="AE49" i="41"/>
  <c r="AE50" i="41"/>
  <c r="AE51" i="41"/>
  <c r="AE54" i="41"/>
  <c r="AE65" i="41"/>
  <c r="AE66" i="41"/>
  <c r="AE72" i="41"/>
  <c r="AE73" i="41"/>
  <c r="AE15" i="41"/>
  <c r="AE16" i="41"/>
  <c r="AE17" i="41"/>
  <c r="AE18" i="41"/>
  <c r="AE19" i="41"/>
  <c r="AE20" i="41"/>
  <c r="AE21" i="41"/>
  <c r="AE22" i="41"/>
  <c r="AE23" i="41"/>
  <c r="AE24" i="41"/>
  <c r="AE25" i="41"/>
  <c r="AE26" i="41"/>
  <c r="AE27" i="41"/>
  <c r="AE28" i="41"/>
  <c r="AE14" i="41"/>
  <c r="AE75" i="41"/>
  <c r="AE76" i="41"/>
  <c r="AE77" i="41"/>
  <c r="AE78" i="41"/>
  <c r="AE79" i="41"/>
  <c r="AE80" i="41"/>
  <c r="AE74" i="41"/>
  <c r="AC27" i="41"/>
  <c r="AC28" i="41"/>
  <c r="AC14" i="41"/>
  <c r="AC32" i="41"/>
  <c r="AC33" i="41"/>
  <c r="AC29" i="41"/>
  <c r="AC45" i="41"/>
  <c r="AC46" i="41"/>
  <c r="AC34" i="41"/>
  <c r="AC65" i="41"/>
  <c r="AC66" i="41"/>
  <c r="AC47" i="41"/>
  <c r="AC72" i="41"/>
  <c r="AC73" i="41"/>
  <c r="AC67" i="41"/>
  <c r="AC79" i="41"/>
  <c r="AC80" i="41"/>
  <c r="AC74" i="41"/>
  <c r="AC82" i="41"/>
  <c r="AC9" i="41"/>
  <c r="G15" i="6"/>
  <c r="E85" i="4"/>
  <c r="AO74" i="35"/>
  <c r="AO67" i="35"/>
  <c r="AO47" i="35"/>
  <c r="AO34" i="35"/>
  <c r="AO29" i="35"/>
  <c r="R82" i="41"/>
  <c r="P82" i="41"/>
  <c r="O82" i="41"/>
  <c r="N82" i="41"/>
  <c r="G82" i="41"/>
  <c r="R82" i="40"/>
  <c r="P82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30" i="40"/>
  <c r="O31" i="40"/>
  <c r="O32" i="40"/>
  <c r="O33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60" i="40"/>
  <c r="O61" i="40"/>
  <c r="O62" i="40"/>
  <c r="O63" i="40"/>
  <c r="O64" i="40"/>
  <c r="O65" i="40"/>
  <c r="O66" i="40"/>
  <c r="O68" i="40"/>
  <c r="O69" i="40"/>
  <c r="O70" i="40"/>
  <c r="O71" i="40"/>
  <c r="O72" i="40"/>
  <c r="O73" i="40"/>
  <c r="O75" i="40"/>
  <c r="O76" i="40"/>
  <c r="O77" i="40"/>
  <c r="O78" i="40"/>
  <c r="O79" i="40"/>
  <c r="O80" i="40"/>
  <c r="O82" i="40"/>
  <c r="N15" i="40"/>
  <c r="N16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30" i="40"/>
  <c r="N31" i="40"/>
  <c r="N32" i="40"/>
  <c r="N33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8" i="40"/>
  <c r="N69" i="40"/>
  <c r="N70" i="40"/>
  <c r="N71" i="40"/>
  <c r="N72" i="40"/>
  <c r="N73" i="40"/>
  <c r="N75" i="40"/>
  <c r="N76" i="40"/>
  <c r="N77" i="40"/>
  <c r="N78" i="40"/>
  <c r="N79" i="40"/>
  <c r="N80" i="40"/>
  <c r="N82" i="40"/>
  <c r="M16" i="40"/>
  <c r="M17" i="40"/>
  <c r="M18" i="40"/>
  <c r="M19" i="40"/>
  <c r="M25" i="40"/>
  <c r="M26" i="40"/>
  <c r="M27" i="40"/>
  <c r="M28" i="40"/>
  <c r="M30" i="40"/>
  <c r="M31" i="40"/>
  <c r="M32" i="40"/>
  <c r="M33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8" i="40"/>
  <c r="M49" i="40"/>
  <c r="M50" i="40"/>
  <c r="M51" i="40"/>
  <c r="M52" i="40"/>
  <c r="M53" i="40"/>
  <c r="M54" i="40"/>
  <c r="M55" i="40"/>
  <c r="M56" i="40"/>
  <c r="M57" i="40"/>
  <c r="M58" i="40"/>
  <c r="M59" i="40"/>
  <c r="M60" i="40"/>
  <c r="M61" i="40"/>
  <c r="M62" i="40"/>
  <c r="M63" i="40"/>
  <c r="M64" i="40"/>
  <c r="M65" i="40"/>
  <c r="M66" i="40"/>
  <c r="M68" i="40"/>
  <c r="M69" i="40"/>
  <c r="M70" i="40"/>
  <c r="M71" i="40"/>
  <c r="M72" i="40"/>
  <c r="M73" i="40"/>
  <c r="M75" i="40"/>
  <c r="M76" i="40"/>
  <c r="M78" i="40"/>
  <c r="M79" i="40"/>
  <c r="M80" i="40"/>
  <c r="L16" i="40"/>
  <c r="L17" i="40"/>
  <c r="L18" i="40"/>
  <c r="L19" i="40"/>
  <c r="L25" i="40"/>
  <c r="L26" i="40"/>
  <c r="L27" i="40"/>
  <c r="L28" i="40"/>
  <c r="L30" i="40"/>
  <c r="L31" i="40"/>
  <c r="L32" i="40"/>
  <c r="L33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8" i="40"/>
  <c r="L69" i="40"/>
  <c r="L70" i="40"/>
  <c r="L71" i="40"/>
  <c r="L72" i="40"/>
  <c r="L73" i="40"/>
  <c r="L75" i="40"/>
  <c r="L76" i="40"/>
  <c r="L78" i="40"/>
  <c r="L79" i="40"/>
  <c r="L80" i="40"/>
  <c r="K15" i="40"/>
  <c r="K18" i="40"/>
  <c r="K19" i="40"/>
  <c r="K20" i="40"/>
  <c r="K21" i="40"/>
  <c r="K22" i="40"/>
  <c r="K23" i="40"/>
  <c r="K24" i="40"/>
  <c r="K27" i="40"/>
  <c r="K28" i="40"/>
  <c r="K30" i="40"/>
  <c r="K32" i="40"/>
  <c r="K33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8" i="40"/>
  <c r="K49" i="40"/>
  <c r="K50" i="40"/>
  <c r="K51" i="40"/>
  <c r="K52" i="40"/>
  <c r="K53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8" i="40"/>
  <c r="K69" i="40"/>
  <c r="K70" i="40"/>
  <c r="K71" i="40"/>
  <c r="K72" i="40"/>
  <c r="K73" i="40"/>
  <c r="K75" i="40"/>
  <c r="K76" i="40"/>
  <c r="K77" i="40"/>
  <c r="K78" i="40"/>
  <c r="K79" i="40"/>
  <c r="K80" i="40"/>
  <c r="J15" i="40"/>
  <c r="J18" i="40"/>
  <c r="J19" i="40"/>
  <c r="J20" i="40"/>
  <c r="J21" i="40"/>
  <c r="J22" i="40"/>
  <c r="J23" i="40"/>
  <c r="J24" i="40"/>
  <c r="J27" i="40"/>
  <c r="J28" i="40"/>
  <c r="J30" i="40"/>
  <c r="J32" i="40"/>
  <c r="J33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8" i="40"/>
  <c r="J52" i="40"/>
  <c r="J53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8" i="40"/>
  <c r="J69" i="40"/>
  <c r="J70" i="40"/>
  <c r="J71" i="40"/>
  <c r="J72" i="40"/>
  <c r="J73" i="40"/>
  <c r="J75" i="40"/>
  <c r="J76" i="40"/>
  <c r="J77" i="40"/>
  <c r="J78" i="40"/>
  <c r="J79" i="40"/>
  <c r="J80" i="40"/>
  <c r="I15" i="40"/>
  <c r="I18" i="40"/>
  <c r="I19" i="40"/>
  <c r="I20" i="40"/>
  <c r="I21" i="40"/>
  <c r="I22" i="40"/>
  <c r="I23" i="40"/>
  <c r="I24" i="40"/>
  <c r="I27" i="40"/>
  <c r="I28" i="40"/>
  <c r="I30" i="40"/>
  <c r="I32" i="40"/>
  <c r="I33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8" i="40"/>
  <c r="I52" i="40"/>
  <c r="I53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8" i="40"/>
  <c r="I69" i="40"/>
  <c r="I70" i="40"/>
  <c r="I71" i="40"/>
  <c r="I72" i="40"/>
  <c r="I73" i="40"/>
  <c r="I75" i="40"/>
  <c r="I76" i="40"/>
  <c r="I77" i="40"/>
  <c r="I78" i="40"/>
  <c r="I79" i="40"/>
  <c r="I80" i="40"/>
  <c r="H15" i="40"/>
  <c r="H16" i="40"/>
  <c r="H17" i="40"/>
  <c r="H22" i="40"/>
  <c r="H25" i="40"/>
  <c r="H26" i="40"/>
  <c r="H27" i="40"/>
  <c r="H28" i="40"/>
  <c r="H30" i="40"/>
  <c r="H31" i="40"/>
  <c r="H32" i="40"/>
  <c r="H33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8" i="40"/>
  <c r="H69" i="40"/>
  <c r="H70" i="40"/>
  <c r="H71" i="40"/>
  <c r="H72" i="40"/>
  <c r="H73" i="40"/>
  <c r="H77" i="40"/>
  <c r="H79" i="40"/>
  <c r="H80" i="40"/>
  <c r="G82" i="40"/>
  <c r="S82" i="47"/>
  <c r="R82" i="47"/>
  <c r="Q82" i="47"/>
  <c r="P82" i="47"/>
  <c r="O82" i="47"/>
  <c r="N82" i="47"/>
  <c r="M82" i="47"/>
  <c r="L82" i="47"/>
  <c r="K82" i="47"/>
  <c r="J82" i="47"/>
  <c r="I82" i="47"/>
  <c r="H82" i="47"/>
  <c r="G82" i="47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S82" i="44"/>
  <c r="R82" i="44"/>
  <c r="Q82" i="44"/>
  <c r="P82" i="44"/>
  <c r="O82" i="44"/>
  <c r="N82" i="44"/>
  <c r="M82" i="44"/>
  <c r="L82" i="44"/>
  <c r="K82" i="44"/>
  <c r="J82" i="44"/>
  <c r="I82" i="44"/>
  <c r="H82" i="44"/>
  <c r="G82" i="44"/>
  <c r="S82" i="43"/>
  <c r="R82" i="43"/>
  <c r="Q82" i="43"/>
  <c r="P82" i="43"/>
  <c r="O82" i="43"/>
  <c r="N82" i="43"/>
  <c r="M82" i="43"/>
  <c r="L82" i="43"/>
  <c r="K82" i="43"/>
  <c r="J82" i="43"/>
  <c r="I82" i="43"/>
  <c r="H82" i="43"/>
  <c r="G82" i="43"/>
  <c r="S82" i="42"/>
  <c r="R82" i="42"/>
  <c r="Q82" i="42"/>
  <c r="P82" i="42"/>
  <c r="O82" i="42"/>
  <c r="N82" i="42"/>
  <c r="M82" i="42"/>
  <c r="L82" i="42"/>
  <c r="K82" i="42"/>
  <c r="J82" i="42"/>
  <c r="I82" i="42"/>
  <c r="H82" i="42"/>
  <c r="G82" i="42"/>
  <c r="S82" i="37"/>
  <c r="R82" i="37"/>
  <c r="Q82" i="37"/>
  <c r="P82" i="37"/>
  <c r="O82" i="37"/>
  <c r="N82" i="37"/>
  <c r="M82" i="37"/>
  <c r="L82" i="37"/>
  <c r="L83" i="37"/>
  <c r="K82" i="37"/>
  <c r="K83" i="37"/>
  <c r="J82" i="37"/>
  <c r="J83" i="37"/>
  <c r="I82" i="37"/>
  <c r="I83" i="37"/>
  <c r="H82" i="37"/>
  <c r="H83" i="37"/>
  <c r="G82" i="37"/>
  <c r="G83" i="37"/>
  <c r="S82" i="36"/>
  <c r="R82" i="36"/>
  <c r="Q82" i="36"/>
  <c r="P82" i="36"/>
  <c r="O82" i="36"/>
  <c r="N82" i="36"/>
  <c r="M82" i="36"/>
  <c r="L82" i="36"/>
  <c r="K82" i="36"/>
  <c r="J82" i="36"/>
  <c r="I82" i="36"/>
  <c r="H82" i="36"/>
  <c r="G82" i="36"/>
  <c r="S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R82" i="11"/>
  <c r="P82" i="11"/>
  <c r="O82" i="11"/>
  <c r="N82" i="11"/>
  <c r="G82" i="11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O80" i="48"/>
  <c r="N80" i="48"/>
  <c r="M80" i="48"/>
  <c r="L80" i="48"/>
  <c r="K80" i="48"/>
  <c r="J80" i="48"/>
  <c r="I80" i="48"/>
  <c r="H80" i="48"/>
  <c r="O79" i="48"/>
  <c r="N79" i="48"/>
  <c r="M79" i="48"/>
  <c r="L79" i="48"/>
  <c r="K79" i="48"/>
  <c r="J79" i="48"/>
  <c r="I79" i="48"/>
  <c r="H79" i="48"/>
  <c r="O78" i="48"/>
  <c r="N78" i="48"/>
  <c r="M78" i="48"/>
  <c r="L78" i="48"/>
  <c r="K78" i="48"/>
  <c r="J78" i="48"/>
  <c r="I78" i="48"/>
  <c r="H78" i="48"/>
  <c r="O77" i="48"/>
  <c r="N77" i="48"/>
  <c r="M77" i="48"/>
  <c r="L77" i="48"/>
  <c r="K77" i="48"/>
  <c r="J77" i="48"/>
  <c r="I77" i="48"/>
  <c r="H77" i="48"/>
  <c r="O76" i="48"/>
  <c r="N76" i="48"/>
  <c r="M76" i="48"/>
  <c r="L76" i="48"/>
  <c r="K76" i="48"/>
  <c r="J76" i="48"/>
  <c r="I76" i="48"/>
  <c r="H76" i="48"/>
  <c r="O75" i="48"/>
  <c r="N75" i="48"/>
  <c r="M75" i="48"/>
  <c r="L75" i="48"/>
  <c r="K75" i="48"/>
  <c r="J75" i="48"/>
  <c r="I75" i="48"/>
  <c r="H75" i="48"/>
  <c r="O73" i="48"/>
  <c r="N73" i="48"/>
  <c r="M73" i="48"/>
  <c r="L73" i="48"/>
  <c r="K73" i="48"/>
  <c r="J73" i="48"/>
  <c r="I73" i="48"/>
  <c r="H73" i="48"/>
  <c r="O72" i="48"/>
  <c r="N72" i="48"/>
  <c r="M72" i="48"/>
  <c r="L72" i="48"/>
  <c r="K72" i="48"/>
  <c r="J72" i="48"/>
  <c r="I72" i="48"/>
  <c r="H72" i="48"/>
  <c r="O71" i="48"/>
  <c r="N71" i="48"/>
  <c r="M71" i="48"/>
  <c r="L71" i="48"/>
  <c r="K71" i="48"/>
  <c r="J71" i="48"/>
  <c r="I71" i="48"/>
  <c r="H71" i="48"/>
  <c r="O70" i="48"/>
  <c r="N70" i="48"/>
  <c r="M70" i="48"/>
  <c r="L70" i="48"/>
  <c r="K70" i="48"/>
  <c r="J70" i="48"/>
  <c r="I70" i="48"/>
  <c r="H70" i="48"/>
  <c r="O69" i="48"/>
  <c r="N69" i="48"/>
  <c r="M69" i="48"/>
  <c r="L69" i="48"/>
  <c r="K69" i="48"/>
  <c r="J69" i="48"/>
  <c r="I69" i="48"/>
  <c r="H69" i="48"/>
  <c r="O68" i="48"/>
  <c r="N68" i="48"/>
  <c r="M68" i="48"/>
  <c r="L68" i="48"/>
  <c r="K68" i="48"/>
  <c r="J68" i="48"/>
  <c r="I68" i="48"/>
  <c r="H68" i="48"/>
  <c r="O66" i="48"/>
  <c r="N66" i="48"/>
  <c r="M66" i="48"/>
  <c r="L66" i="48"/>
  <c r="K66" i="48"/>
  <c r="J66" i="48"/>
  <c r="I66" i="48"/>
  <c r="H66" i="48"/>
  <c r="O65" i="48"/>
  <c r="N65" i="48"/>
  <c r="M65" i="48"/>
  <c r="L65" i="48"/>
  <c r="K65" i="48"/>
  <c r="J65" i="48"/>
  <c r="I65" i="48"/>
  <c r="H65" i="48"/>
  <c r="O64" i="48"/>
  <c r="N64" i="48"/>
  <c r="M64" i="48"/>
  <c r="L64" i="48"/>
  <c r="K64" i="48"/>
  <c r="J64" i="48"/>
  <c r="I64" i="48"/>
  <c r="H64" i="48"/>
  <c r="O63" i="48"/>
  <c r="N63" i="48"/>
  <c r="M63" i="48"/>
  <c r="L63" i="48"/>
  <c r="K63" i="48"/>
  <c r="J63" i="48"/>
  <c r="I63" i="48"/>
  <c r="H63" i="48"/>
  <c r="O62" i="48"/>
  <c r="N62" i="48"/>
  <c r="M62" i="48"/>
  <c r="L62" i="48"/>
  <c r="K62" i="48"/>
  <c r="J62" i="48"/>
  <c r="I62" i="48"/>
  <c r="H62" i="48"/>
  <c r="O61" i="48"/>
  <c r="N61" i="48"/>
  <c r="M61" i="48"/>
  <c r="L61" i="48"/>
  <c r="K61" i="48"/>
  <c r="J61" i="48"/>
  <c r="I61" i="48"/>
  <c r="H61" i="48"/>
  <c r="O60" i="48"/>
  <c r="N60" i="48"/>
  <c r="M60" i="48"/>
  <c r="L60" i="48"/>
  <c r="K60" i="48"/>
  <c r="J60" i="48"/>
  <c r="I60" i="48"/>
  <c r="H60" i="48"/>
  <c r="O59" i="48"/>
  <c r="N59" i="48"/>
  <c r="M59" i="48"/>
  <c r="L59" i="48"/>
  <c r="K59" i="48"/>
  <c r="J59" i="48"/>
  <c r="I59" i="48"/>
  <c r="H59" i="48"/>
  <c r="O58" i="48"/>
  <c r="N58" i="48"/>
  <c r="M58" i="48"/>
  <c r="L58" i="48"/>
  <c r="K58" i="48"/>
  <c r="J58" i="48"/>
  <c r="I58" i="48"/>
  <c r="H58" i="48"/>
  <c r="O57" i="48"/>
  <c r="N57" i="48"/>
  <c r="M57" i="48"/>
  <c r="L57" i="48"/>
  <c r="J57" i="48"/>
  <c r="I57" i="48"/>
  <c r="H57" i="48"/>
  <c r="O56" i="48"/>
  <c r="N56" i="48"/>
  <c r="M56" i="48"/>
  <c r="L56" i="48"/>
  <c r="K56" i="48"/>
  <c r="J56" i="48"/>
  <c r="I56" i="48"/>
  <c r="H56" i="48"/>
  <c r="O55" i="48"/>
  <c r="N55" i="48"/>
  <c r="M55" i="48"/>
  <c r="L55" i="48"/>
  <c r="K55" i="48"/>
  <c r="J55" i="48"/>
  <c r="I55" i="48"/>
  <c r="H55" i="48"/>
  <c r="O54" i="48"/>
  <c r="N54" i="48"/>
  <c r="M54" i="48"/>
  <c r="L54" i="48"/>
  <c r="K54" i="48"/>
  <c r="J54" i="48"/>
  <c r="I54" i="48"/>
  <c r="H54" i="48"/>
  <c r="O53" i="48"/>
  <c r="N53" i="48"/>
  <c r="M53" i="48"/>
  <c r="L53" i="48"/>
  <c r="K53" i="48"/>
  <c r="J53" i="48"/>
  <c r="I53" i="48"/>
  <c r="H53" i="48"/>
  <c r="O52" i="48"/>
  <c r="N52" i="48"/>
  <c r="M52" i="48"/>
  <c r="L52" i="48"/>
  <c r="K52" i="48"/>
  <c r="J52" i="48"/>
  <c r="I52" i="48"/>
  <c r="H52" i="48"/>
  <c r="O51" i="48"/>
  <c r="N51" i="48"/>
  <c r="M51" i="48"/>
  <c r="L51" i="48"/>
  <c r="K51" i="48"/>
  <c r="J51" i="48"/>
  <c r="I51" i="48"/>
  <c r="H51" i="48"/>
  <c r="O50" i="48"/>
  <c r="N50" i="48"/>
  <c r="M50" i="48"/>
  <c r="L50" i="48"/>
  <c r="K50" i="48"/>
  <c r="J50" i="48"/>
  <c r="I50" i="48"/>
  <c r="H50" i="48"/>
  <c r="O49" i="48"/>
  <c r="N49" i="48"/>
  <c r="M49" i="48"/>
  <c r="L49" i="48"/>
  <c r="K49" i="48"/>
  <c r="J49" i="48"/>
  <c r="I49" i="48"/>
  <c r="H49" i="48"/>
  <c r="O48" i="48"/>
  <c r="N48" i="48"/>
  <c r="M48" i="48"/>
  <c r="L48" i="48"/>
  <c r="K48" i="48"/>
  <c r="J48" i="48"/>
  <c r="I48" i="48"/>
  <c r="H48" i="48"/>
  <c r="O46" i="48"/>
  <c r="N46" i="48"/>
  <c r="M46" i="48"/>
  <c r="L46" i="48"/>
  <c r="K46" i="48"/>
  <c r="J46" i="48"/>
  <c r="I46" i="48"/>
  <c r="H46" i="48"/>
  <c r="O45" i="48"/>
  <c r="N45" i="48"/>
  <c r="M45" i="48"/>
  <c r="L45" i="48"/>
  <c r="K45" i="48"/>
  <c r="J45" i="48"/>
  <c r="I45" i="48"/>
  <c r="H45" i="48"/>
  <c r="O44" i="48"/>
  <c r="N44" i="48"/>
  <c r="M44" i="48"/>
  <c r="L44" i="48"/>
  <c r="K44" i="48"/>
  <c r="J44" i="48"/>
  <c r="I44" i="48"/>
  <c r="H44" i="48"/>
  <c r="O43" i="48"/>
  <c r="N43" i="48"/>
  <c r="M43" i="48"/>
  <c r="L43" i="48"/>
  <c r="K43" i="48"/>
  <c r="J43" i="48"/>
  <c r="I43" i="48"/>
  <c r="H43" i="48"/>
  <c r="O42" i="48"/>
  <c r="N42" i="48"/>
  <c r="M42" i="48"/>
  <c r="L42" i="48"/>
  <c r="K42" i="48"/>
  <c r="J42" i="48"/>
  <c r="I42" i="48"/>
  <c r="H42" i="48"/>
  <c r="O41" i="48"/>
  <c r="N41" i="48"/>
  <c r="M41" i="48"/>
  <c r="L41" i="48"/>
  <c r="K41" i="48"/>
  <c r="J41" i="48"/>
  <c r="I41" i="48"/>
  <c r="H41" i="48"/>
  <c r="O40" i="48"/>
  <c r="N40" i="48"/>
  <c r="M40" i="48"/>
  <c r="L40" i="48"/>
  <c r="K40" i="48"/>
  <c r="J40" i="48"/>
  <c r="I40" i="48"/>
  <c r="H40" i="48"/>
  <c r="O39" i="48"/>
  <c r="N39" i="48"/>
  <c r="M39" i="48"/>
  <c r="L39" i="48"/>
  <c r="K39" i="48"/>
  <c r="J39" i="48"/>
  <c r="I39" i="48"/>
  <c r="H39" i="48"/>
  <c r="O38" i="48"/>
  <c r="N38" i="48"/>
  <c r="M38" i="48"/>
  <c r="L38" i="48"/>
  <c r="K38" i="48"/>
  <c r="J38" i="48"/>
  <c r="I38" i="48"/>
  <c r="H38" i="48"/>
  <c r="O37" i="48"/>
  <c r="N37" i="48"/>
  <c r="M37" i="48"/>
  <c r="L37" i="48"/>
  <c r="K37" i="48"/>
  <c r="J37" i="48"/>
  <c r="I37" i="48"/>
  <c r="H37" i="48"/>
  <c r="O36" i="48"/>
  <c r="N36" i="48"/>
  <c r="M36" i="48"/>
  <c r="L36" i="48"/>
  <c r="K36" i="48"/>
  <c r="J36" i="48"/>
  <c r="I36" i="48"/>
  <c r="H36" i="48"/>
  <c r="O35" i="48"/>
  <c r="N35" i="48"/>
  <c r="M35" i="48"/>
  <c r="L35" i="48"/>
  <c r="K35" i="48"/>
  <c r="J35" i="48"/>
  <c r="I35" i="48"/>
  <c r="H35" i="48"/>
  <c r="O33" i="48"/>
  <c r="N33" i="48"/>
  <c r="M33" i="48"/>
  <c r="L33" i="48"/>
  <c r="K33" i="48"/>
  <c r="J33" i="48"/>
  <c r="I33" i="48"/>
  <c r="H33" i="48"/>
  <c r="O32" i="48"/>
  <c r="N32" i="48"/>
  <c r="M32" i="48"/>
  <c r="L32" i="48"/>
  <c r="K32" i="48"/>
  <c r="J32" i="48"/>
  <c r="I32" i="48"/>
  <c r="H32" i="48"/>
  <c r="O31" i="48"/>
  <c r="N31" i="48"/>
  <c r="M31" i="48"/>
  <c r="L31" i="48"/>
  <c r="K31" i="48"/>
  <c r="J31" i="48"/>
  <c r="I31" i="48"/>
  <c r="H31" i="48"/>
  <c r="O30" i="48"/>
  <c r="N30" i="48"/>
  <c r="M30" i="48"/>
  <c r="L30" i="48"/>
  <c r="K30" i="48"/>
  <c r="J30" i="48"/>
  <c r="I30" i="48"/>
  <c r="H30" i="48"/>
  <c r="O28" i="48"/>
  <c r="N28" i="48"/>
  <c r="M28" i="48"/>
  <c r="L28" i="48"/>
  <c r="K28" i="48"/>
  <c r="J28" i="48"/>
  <c r="I28" i="48"/>
  <c r="H28" i="48"/>
  <c r="O27" i="48"/>
  <c r="N27" i="48"/>
  <c r="M27" i="48"/>
  <c r="L27" i="48"/>
  <c r="K27" i="48"/>
  <c r="J27" i="48"/>
  <c r="I27" i="48"/>
  <c r="H27" i="48"/>
  <c r="O26" i="48"/>
  <c r="N26" i="48"/>
  <c r="M26" i="48"/>
  <c r="L26" i="48"/>
  <c r="K26" i="48"/>
  <c r="J26" i="48"/>
  <c r="I26" i="48"/>
  <c r="H26" i="48"/>
  <c r="O25" i="48"/>
  <c r="N25" i="48"/>
  <c r="M25" i="48"/>
  <c r="L25" i="48"/>
  <c r="K25" i="48"/>
  <c r="J25" i="48"/>
  <c r="I25" i="48"/>
  <c r="H25" i="48"/>
  <c r="O24" i="48"/>
  <c r="N24" i="48"/>
  <c r="M24" i="48"/>
  <c r="L24" i="48"/>
  <c r="K24" i="48"/>
  <c r="J24" i="48"/>
  <c r="I24" i="48"/>
  <c r="H24" i="48"/>
  <c r="O23" i="48"/>
  <c r="N23" i="48"/>
  <c r="M23" i="48"/>
  <c r="L23" i="48"/>
  <c r="K23" i="48"/>
  <c r="J23" i="48"/>
  <c r="I23" i="48"/>
  <c r="H23" i="48"/>
  <c r="O22" i="48"/>
  <c r="N22" i="48"/>
  <c r="M22" i="48"/>
  <c r="L22" i="48"/>
  <c r="K22" i="48"/>
  <c r="J22" i="48"/>
  <c r="I22" i="48"/>
  <c r="H22" i="48"/>
  <c r="O21" i="48"/>
  <c r="N21" i="48"/>
  <c r="M21" i="48"/>
  <c r="L21" i="48"/>
  <c r="K21" i="48"/>
  <c r="J21" i="48"/>
  <c r="I21" i="48"/>
  <c r="H21" i="48"/>
  <c r="O20" i="48"/>
  <c r="N20" i="48"/>
  <c r="M20" i="48"/>
  <c r="L20" i="48"/>
  <c r="K20" i="48"/>
  <c r="J20" i="48"/>
  <c r="I20" i="48"/>
  <c r="H20" i="48"/>
  <c r="O19" i="48"/>
  <c r="N19" i="48"/>
  <c r="M19" i="48"/>
  <c r="L19" i="48"/>
  <c r="K19" i="48"/>
  <c r="J19" i="48"/>
  <c r="I19" i="48"/>
  <c r="H19" i="48"/>
  <c r="O18" i="48"/>
  <c r="N18" i="48"/>
  <c r="M18" i="48"/>
  <c r="L18" i="48"/>
  <c r="K18" i="48"/>
  <c r="J18" i="48"/>
  <c r="I18" i="48"/>
  <c r="H18" i="48"/>
  <c r="O17" i="48"/>
  <c r="N17" i="48"/>
  <c r="M17" i="48"/>
  <c r="L17" i="48"/>
  <c r="K17" i="48"/>
  <c r="J17" i="48"/>
  <c r="I17" i="48"/>
  <c r="H17" i="48"/>
  <c r="O16" i="48"/>
  <c r="N16" i="48"/>
  <c r="M16" i="48"/>
  <c r="L16" i="48"/>
  <c r="K16" i="48"/>
  <c r="J16" i="48"/>
  <c r="I16" i="48"/>
  <c r="H16" i="48"/>
  <c r="O15" i="48"/>
  <c r="N15" i="48"/>
  <c r="M15" i="48"/>
  <c r="L15" i="48"/>
  <c r="K15" i="48"/>
  <c r="J15" i="48"/>
  <c r="I15" i="48"/>
  <c r="H15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R82" i="38"/>
  <c r="P82" i="38"/>
  <c r="O27" i="38"/>
  <c r="O28" i="38"/>
  <c r="O32" i="38"/>
  <c r="O33" i="38"/>
  <c r="O45" i="38"/>
  <c r="O46" i="38"/>
  <c r="O65" i="38"/>
  <c r="O66" i="38"/>
  <c r="O72" i="38"/>
  <c r="O73" i="38"/>
  <c r="O79" i="38"/>
  <c r="O80" i="38"/>
  <c r="O82" i="38"/>
  <c r="N27" i="38"/>
  <c r="N28" i="38"/>
  <c r="N32" i="38"/>
  <c r="N33" i="38"/>
  <c r="N45" i="38"/>
  <c r="N46" i="38"/>
  <c r="N65" i="38"/>
  <c r="N66" i="38"/>
  <c r="N72" i="38"/>
  <c r="N73" i="38"/>
  <c r="N79" i="38"/>
  <c r="N80" i="38"/>
  <c r="N82" i="38"/>
  <c r="M27" i="38"/>
  <c r="M28" i="38"/>
  <c r="M32" i="38"/>
  <c r="M33" i="38"/>
  <c r="M45" i="38"/>
  <c r="M46" i="38"/>
  <c r="M65" i="38"/>
  <c r="M66" i="38"/>
  <c r="M72" i="38"/>
  <c r="M73" i="38"/>
  <c r="M79" i="38"/>
  <c r="M80" i="38"/>
  <c r="L27" i="38"/>
  <c r="L28" i="38"/>
  <c r="L32" i="38"/>
  <c r="L33" i="38"/>
  <c r="L45" i="38"/>
  <c r="L46" i="38"/>
  <c r="L65" i="38"/>
  <c r="L66" i="38"/>
  <c r="L72" i="38"/>
  <c r="L73" i="38"/>
  <c r="L79" i="38"/>
  <c r="L80" i="38"/>
  <c r="K27" i="38"/>
  <c r="K28" i="38"/>
  <c r="K32" i="38"/>
  <c r="K33" i="38"/>
  <c r="K45" i="38"/>
  <c r="K46" i="38"/>
  <c r="K65" i="38"/>
  <c r="K66" i="38"/>
  <c r="K72" i="38"/>
  <c r="K73" i="38"/>
  <c r="K79" i="38"/>
  <c r="K80" i="38"/>
  <c r="J27" i="38"/>
  <c r="J28" i="38"/>
  <c r="J32" i="38"/>
  <c r="J33" i="38"/>
  <c r="J45" i="38"/>
  <c r="J46" i="38"/>
  <c r="J65" i="38"/>
  <c r="J66" i="38"/>
  <c r="J72" i="38"/>
  <c r="J73" i="38"/>
  <c r="J79" i="38"/>
  <c r="J80" i="38"/>
  <c r="I27" i="38"/>
  <c r="I28" i="38"/>
  <c r="I32" i="38"/>
  <c r="I33" i="38"/>
  <c r="I45" i="38"/>
  <c r="I46" i="38"/>
  <c r="I65" i="38"/>
  <c r="I66" i="38"/>
  <c r="I72" i="38"/>
  <c r="I73" i="38"/>
  <c r="I79" i="38"/>
  <c r="I80" i="38"/>
  <c r="H27" i="38"/>
  <c r="H28" i="38"/>
  <c r="H32" i="38"/>
  <c r="H33" i="38"/>
  <c r="H45" i="38"/>
  <c r="H46" i="38"/>
  <c r="H65" i="38"/>
  <c r="H66" i="38"/>
  <c r="H72" i="38"/>
  <c r="H73" i="38"/>
  <c r="H79" i="38"/>
  <c r="H80" i="38"/>
  <c r="G82" i="38"/>
  <c r="L15" i="6"/>
  <c r="L16" i="6"/>
  <c r="L17" i="6"/>
  <c r="L18" i="6"/>
  <c r="L19" i="6"/>
  <c r="L20" i="6"/>
  <c r="L21" i="6"/>
  <c r="L22" i="6"/>
  <c r="L23" i="6"/>
  <c r="L24" i="6"/>
  <c r="L25" i="6"/>
  <c r="L26" i="6"/>
  <c r="L30" i="6"/>
  <c r="L31" i="6"/>
  <c r="L35" i="6"/>
  <c r="L36" i="6"/>
  <c r="L37" i="6"/>
  <c r="L38" i="6"/>
  <c r="L39" i="6"/>
  <c r="L40" i="6"/>
  <c r="L41" i="6"/>
  <c r="L42" i="6"/>
  <c r="L43" i="6"/>
  <c r="L44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8" i="6"/>
  <c r="L69" i="6"/>
  <c r="L70" i="6"/>
  <c r="L71" i="6"/>
  <c r="L75" i="6"/>
  <c r="L76" i="6"/>
  <c r="L77" i="6"/>
  <c r="L78" i="6"/>
  <c r="G75" i="6"/>
  <c r="G68" i="6"/>
  <c r="G48" i="6"/>
  <c r="G35" i="6"/>
  <c r="G30" i="6"/>
  <c r="G85" i="48"/>
  <c r="G86" i="48"/>
  <c r="G87" i="48"/>
  <c r="G88" i="48"/>
  <c r="G89" i="48"/>
  <c r="G90" i="48"/>
  <c r="G93" i="48"/>
  <c r="H85" i="48"/>
  <c r="H86" i="48"/>
  <c r="H87" i="48"/>
  <c r="H88" i="48"/>
  <c r="H89" i="48"/>
  <c r="H90" i="48"/>
  <c r="H93" i="48"/>
  <c r="I85" i="48"/>
  <c r="I86" i="48"/>
  <c r="I87" i="48"/>
  <c r="I88" i="48"/>
  <c r="I89" i="48"/>
  <c r="I90" i="48"/>
  <c r="I93" i="48"/>
  <c r="J85" i="48"/>
  <c r="J86" i="48"/>
  <c r="J87" i="48"/>
  <c r="J88" i="48"/>
  <c r="J89" i="48"/>
  <c r="J90" i="48"/>
  <c r="J93" i="48"/>
  <c r="K85" i="48"/>
  <c r="K86" i="48"/>
  <c r="K87" i="48"/>
  <c r="K88" i="48"/>
  <c r="K89" i="48"/>
  <c r="K90" i="48"/>
  <c r="K93" i="48"/>
  <c r="L85" i="48"/>
  <c r="L86" i="48"/>
  <c r="L87" i="48"/>
  <c r="L88" i="48"/>
  <c r="L89" i="48"/>
  <c r="L90" i="48"/>
  <c r="L93" i="48"/>
  <c r="M85" i="48"/>
  <c r="M86" i="48"/>
  <c r="M87" i="48"/>
  <c r="M88" i="48"/>
  <c r="M89" i="48"/>
  <c r="M90" i="48"/>
  <c r="M93" i="48"/>
  <c r="N85" i="48"/>
  <c r="N86" i="48"/>
  <c r="N87" i="48"/>
  <c r="N88" i="48"/>
  <c r="N89" i="48"/>
  <c r="N90" i="48"/>
  <c r="N93" i="48"/>
  <c r="O85" i="48"/>
  <c r="O86" i="48"/>
  <c r="O87" i="48"/>
  <c r="O88" i="48"/>
  <c r="O89" i="48"/>
  <c r="O90" i="48"/>
  <c r="O93" i="48"/>
  <c r="P85" i="48"/>
  <c r="P86" i="48"/>
  <c r="P87" i="48"/>
  <c r="P88" i="48"/>
  <c r="P89" i="48"/>
  <c r="P90" i="48"/>
  <c r="P93" i="48"/>
  <c r="Q85" i="48"/>
  <c r="Q86" i="48"/>
  <c r="Q87" i="48"/>
  <c r="Q88" i="48"/>
  <c r="Q89" i="48"/>
  <c r="Q90" i="48"/>
  <c r="Q93" i="48"/>
  <c r="R85" i="48"/>
  <c r="R86" i="48"/>
  <c r="R87" i="48"/>
  <c r="R88" i="48"/>
  <c r="R89" i="48"/>
  <c r="R90" i="48"/>
  <c r="R93" i="48"/>
  <c r="S85" i="48"/>
  <c r="S86" i="48"/>
  <c r="S87" i="48"/>
  <c r="S88" i="48"/>
  <c r="S89" i="48"/>
  <c r="S90" i="48"/>
  <c r="S93" i="48"/>
  <c r="S95" i="48"/>
  <c r="S94" i="48"/>
  <c r="O94" i="48"/>
  <c r="G94" i="48"/>
  <c r="G85" i="47"/>
  <c r="G86" i="47"/>
  <c r="G87" i="47"/>
  <c r="G88" i="47"/>
  <c r="G89" i="47"/>
  <c r="G90" i="47"/>
  <c r="G93" i="47"/>
  <c r="H85" i="47"/>
  <c r="H86" i="47"/>
  <c r="H87" i="47"/>
  <c r="H88" i="47"/>
  <c r="H89" i="47"/>
  <c r="H90" i="47"/>
  <c r="H93" i="47"/>
  <c r="I85" i="47"/>
  <c r="I86" i="47"/>
  <c r="I87" i="47"/>
  <c r="I88" i="47"/>
  <c r="I89" i="47"/>
  <c r="I90" i="47"/>
  <c r="I93" i="47"/>
  <c r="J85" i="47"/>
  <c r="J86" i="47"/>
  <c r="J87" i="47"/>
  <c r="J88" i="47"/>
  <c r="J89" i="47"/>
  <c r="J90" i="47"/>
  <c r="J93" i="47"/>
  <c r="K85" i="47"/>
  <c r="K86" i="47"/>
  <c r="K87" i="47"/>
  <c r="K88" i="47"/>
  <c r="K89" i="47"/>
  <c r="K90" i="47"/>
  <c r="K93" i="47"/>
  <c r="L85" i="47"/>
  <c r="L86" i="47"/>
  <c r="L87" i="47"/>
  <c r="L88" i="47"/>
  <c r="L89" i="47"/>
  <c r="L90" i="47"/>
  <c r="L93" i="47"/>
  <c r="M85" i="47"/>
  <c r="M86" i="47"/>
  <c r="M87" i="47"/>
  <c r="M88" i="47"/>
  <c r="M89" i="47"/>
  <c r="M90" i="47"/>
  <c r="M93" i="47"/>
  <c r="N85" i="47"/>
  <c r="N86" i="47"/>
  <c r="N87" i="47"/>
  <c r="N88" i="47"/>
  <c r="N89" i="47"/>
  <c r="N90" i="47"/>
  <c r="N93" i="47"/>
  <c r="O85" i="47"/>
  <c r="O86" i="47"/>
  <c r="O87" i="47"/>
  <c r="O88" i="47"/>
  <c r="O89" i="47"/>
  <c r="O90" i="47"/>
  <c r="O93" i="47"/>
  <c r="P85" i="47"/>
  <c r="P86" i="47"/>
  <c r="P87" i="47"/>
  <c r="P88" i="47"/>
  <c r="P89" i="47"/>
  <c r="P90" i="47"/>
  <c r="P93" i="47"/>
  <c r="Q85" i="47"/>
  <c r="Q86" i="47"/>
  <c r="Q87" i="47"/>
  <c r="Q88" i="47"/>
  <c r="Q89" i="47"/>
  <c r="Q90" i="47"/>
  <c r="Q93" i="47"/>
  <c r="R85" i="47"/>
  <c r="R86" i="47"/>
  <c r="R87" i="47"/>
  <c r="R88" i="47"/>
  <c r="R89" i="47"/>
  <c r="R90" i="47"/>
  <c r="R93" i="47"/>
  <c r="S85" i="47"/>
  <c r="S86" i="47"/>
  <c r="S87" i="47"/>
  <c r="S88" i="47"/>
  <c r="S89" i="47"/>
  <c r="S90" i="47"/>
  <c r="S93" i="47"/>
  <c r="S95" i="47"/>
  <c r="S94" i="47"/>
  <c r="O94" i="47"/>
  <c r="G94" i="47"/>
  <c r="H85" i="46"/>
  <c r="H86" i="46"/>
  <c r="H87" i="46"/>
  <c r="H88" i="46"/>
  <c r="H89" i="46"/>
  <c r="H90" i="46"/>
  <c r="H93" i="46"/>
  <c r="I85" i="46"/>
  <c r="I86" i="46"/>
  <c r="I87" i="46"/>
  <c r="I88" i="46"/>
  <c r="I89" i="46"/>
  <c r="I90" i="46"/>
  <c r="I93" i="46"/>
  <c r="J85" i="46"/>
  <c r="J86" i="46"/>
  <c r="J87" i="46"/>
  <c r="J88" i="46"/>
  <c r="J89" i="46"/>
  <c r="J90" i="46"/>
  <c r="J93" i="46"/>
  <c r="K85" i="46"/>
  <c r="K86" i="46"/>
  <c r="K87" i="46"/>
  <c r="K88" i="46"/>
  <c r="K89" i="46"/>
  <c r="K90" i="46"/>
  <c r="K93" i="46"/>
  <c r="L85" i="46"/>
  <c r="L86" i="46"/>
  <c r="L87" i="46"/>
  <c r="L88" i="46"/>
  <c r="L89" i="46"/>
  <c r="L90" i="46"/>
  <c r="L93" i="46"/>
  <c r="M85" i="46"/>
  <c r="M86" i="46"/>
  <c r="M87" i="46"/>
  <c r="M88" i="46"/>
  <c r="M89" i="46"/>
  <c r="M90" i="46"/>
  <c r="M93" i="46"/>
  <c r="N85" i="46"/>
  <c r="N86" i="46"/>
  <c r="N87" i="46"/>
  <c r="N88" i="46"/>
  <c r="N89" i="46"/>
  <c r="N90" i="46"/>
  <c r="N93" i="46"/>
  <c r="O85" i="46"/>
  <c r="O86" i="46"/>
  <c r="O87" i="46"/>
  <c r="O88" i="46"/>
  <c r="O89" i="46"/>
  <c r="O90" i="46"/>
  <c r="O93" i="46"/>
  <c r="O94" i="46"/>
  <c r="H85" i="44"/>
  <c r="H86" i="44"/>
  <c r="H87" i="44"/>
  <c r="H88" i="44"/>
  <c r="H89" i="44"/>
  <c r="H90" i="44"/>
  <c r="H93" i="44"/>
  <c r="I85" i="44"/>
  <c r="I86" i="44"/>
  <c r="I87" i="44"/>
  <c r="I88" i="44"/>
  <c r="I89" i="44"/>
  <c r="I90" i="44"/>
  <c r="I93" i="44"/>
  <c r="J85" i="44"/>
  <c r="J86" i="44"/>
  <c r="J87" i="44"/>
  <c r="J88" i="44"/>
  <c r="J89" i="44"/>
  <c r="J90" i="44"/>
  <c r="J93" i="44"/>
  <c r="K85" i="44"/>
  <c r="K86" i="44"/>
  <c r="K87" i="44"/>
  <c r="K88" i="44"/>
  <c r="K89" i="44"/>
  <c r="K90" i="44"/>
  <c r="K93" i="44"/>
  <c r="L85" i="44"/>
  <c r="L86" i="44"/>
  <c r="L87" i="44"/>
  <c r="L88" i="44"/>
  <c r="L89" i="44"/>
  <c r="L90" i="44"/>
  <c r="L93" i="44"/>
  <c r="M85" i="44"/>
  <c r="M86" i="44"/>
  <c r="M87" i="44"/>
  <c r="M88" i="44"/>
  <c r="M89" i="44"/>
  <c r="M90" i="44"/>
  <c r="M93" i="44"/>
  <c r="N85" i="44"/>
  <c r="N86" i="44"/>
  <c r="N87" i="44"/>
  <c r="N88" i="44"/>
  <c r="N89" i="44"/>
  <c r="N90" i="44"/>
  <c r="N93" i="44"/>
  <c r="O85" i="44"/>
  <c r="O86" i="44"/>
  <c r="O87" i="44"/>
  <c r="O88" i="44"/>
  <c r="O89" i="44"/>
  <c r="O90" i="44"/>
  <c r="O93" i="44"/>
  <c r="O94" i="44"/>
  <c r="H85" i="43"/>
  <c r="H86" i="43"/>
  <c r="H87" i="43"/>
  <c r="H88" i="43"/>
  <c r="H89" i="43"/>
  <c r="H90" i="43"/>
  <c r="H93" i="43"/>
  <c r="I85" i="43"/>
  <c r="I86" i="43"/>
  <c r="I87" i="43"/>
  <c r="I88" i="43"/>
  <c r="I89" i="43"/>
  <c r="I90" i="43"/>
  <c r="I93" i="43"/>
  <c r="J85" i="43"/>
  <c r="J86" i="43"/>
  <c r="J87" i="43"/>
  <c r="J88" i="43"/>
  <c r="J89" i="43"/>
  <c r="J90" i="43"/>
  <c r="J93" i="43"/>
  <c r="K85" i="43"/>
  <c r="K86" i="43"/>
  <c r="K87" i="43"/>
  <c r="K88" i="43"/>
  <c r="K89" i="43"/>
  <c r="K90" i="43"/>
  <c r="K93" i="43"/>
  <c r="L85" i="43"/>
  <c r="L86" i="43"/>
  <c r="L87" i="43"/>
  <c r="L88" i="43"/>
  <c r="L89" i="43"/>
  <c r="L90" i="43"/>
  <c r="L93" i="43"/>
  <c r="M85" i="43"/>
  <c r="M86" i="43"/>
  <c r="M87" i="43"/>
  <c r="M88" i="43"/>
  <c r="M89" i="43"/>
  <c r="M90" i="43"/>
  <c r="M93" i="43"/>
  <c r="N85" i="43"/>
  <c r="N86" i="43"/>
  <c r="N87" i="43"/>
  <c r="N88" i="43"/>
  <c r="N89" i="43"/>
  <c r="N90" i="43"/>
  <c r="N93" i="43"/>
  <c r="O85" i="43"/>
  <c r="O86" i="43"/>
  <c r="O87" i="43"/>
  <c r="O88" i="43"/>
  <c r="O89" i="43"/>
  <c r="O90" i="43"/>
  <c r="O93" i="43"/>
  <c r="O94" i="43"/>
  <c r="H85" i="42"/>
  <c r="H86" i="42"/>
  <c r="H87" i="42"/>
  <c r="H88" i="42"/>
  <c r="H89" i="42"/>
  <c r="H90" i="42"/>
  <c r="H93" i="42"/>
  <c r="I85" i="42"/>
  <c r="I86" i="42"/>
  <c r="I87" i="42"/>
  <c r="I88" i="42"/>
  <c r="I89" i="42"/>
  <c r="I90" i="42"/>
  <c r="I93" i="42"/>
  <c r="J85" i="42"/>
  <c r="J86" i="42"/>
  <c r="J87" i="42"/>
  <c r="J88" i="42"/>
  <c r="J89" i="42"/>
  <c r="J90" i="42"/>
  <c r="J93" i="42"/>
  <c r="K85" i="42"/>
  <c r="K86" i="42"/>
  <c r="K87" i="42"/>
  <c r="K88" i="42"/>
  <c r="K89" i="42"/>
  <c r="K90" i="42"/>
  <c r="K93" i="42"/>
  <c r="L85" i="42"/>
  <c r="L86" i="42"/>
  <c r="L87" i="42"/>
  <c r="L88" i="42"/>
  <c r="L89" i="42"/>
  <c r="L90" i="42"/>
  <c r="L93" i="42"/>
  <c r="M85" i="42"/>
  <c r="M86" i="42"/>
  <c r="M87" i="42"/>
  <c r="M88" i="42"/>
  <c r="M89" i="42"/>
  <c r="M90" i="42"/>
  <c r="M93" i="42"/>
  <c r="N85" i="42"/>
  <c r="N86" i="42"/>
  <c r="N87" i="42"/>
  <c r="N88" i="42"/>
  <c r="N89" i="42"/>
  <c r="N90" i="42"/>
  <c r="N93" i="42"/>
  <c r="O85" i="42"/>
  <c r="O86" i="42"/>
  <c r="O87" i="42"/>
  <c r="O88" i="42"/>
  <c r="O89" i="42"/>
  <c r="O90" i="42"/>
  <c r="O93" i="42"/>
  <c r="O94" i="42"/>
  <c r="H86" i="41"/>
  <c r="H87" i="41"/>
  <c r="H88" i="41"/>
  <c r="H89" i="41"/>
  <c r="I90" i="41"/>
  <c r="J90" i="41"/>
  <c r="K90" i="41"/>
  <c r="L86" i="41"/>
  <c r="L87" i="41"/>
  <c r="L88" i="41"/>
  <c r="L89" i="41"/>
  <c r="M86" i="41"/>
  <c r="M87" i="41"/>
  <c r="M88" i="41"/>
  <c r="M89" i="41"/>
  <c r="N85" i="41"/>
  <c r="N86" i="41"/>
  <c r="N87" i="41"/>
  <c r="N88" i="41"/>
  <c r="N89" i="41"/>
  <c r="N90" i="41"/>
  <c r="N93" i="41"/>
  <c r="O85" i="41"/>
  <c r="O86" i="41"/>
  <c r="O87" i="41"/>
  <c r="O88" i="41"/>
  <c r="O89" i="41"/>
  <c r="O90" i="41"/>
  <c r="O93" i="41"/>
  <c r="G85" i="41"/>
  <c r="G86" i="41"/>
  <c r="G87" i="41"/>
  <c r="G88" i="41"/>
  <c r="G89" i="41"/>
  <c r="G90" i="41"/>
  <c r="G93" i="41"/>
  <c r="P85" i="41"/>
  <c r="P86" i="41"/>
  <c r="P87" i="41"/>
  <c r="P88" i="41"/>
  <c r="P89" i="41"/>
  <c r="P90" i="41"/>
  <c r="P93" i="41"/>
  <c r="Q85" i="41"/>
  <c r="Q90" i="41"/>
  <c r="R85" i="41"/>
  <c r="R86" i="41"/>
  <c r="R87" i="41"/>
  <c r="R88" i="41"/>
  <c r="R89" i="41"/>
  <c r="R90" i="41"/>
  <c r="R93" i="41"/>
  <c r="S85" i="41"/>
  <c r="S90" i="41"/>
  <c r="G94" i="41"/>
  <c r="G85" i="40"/>
  <c r="G86" i="40"/>
  <c r="G87" i="40"/>
  <c r="G88" i="40"/>
  <c r="G89" i="40"/>
  <c r="G90" i="40"/>
  <c r="G93" i="40"/>
  <c r="H86" i="40"/>
  <c r="H87" i="40"/>
  <c r="H88" i="40"/>
  <c r="H89" i="40"/>
  <c r="I87" i="40"/>
  <c r="I89" i="40"/>
  <c r="I90" i="40"/>
  <c r="J87" i="40"/>
  <c r="J89" i="40"/>
  <c r="J90" i="40"/>
  <c r="K87" i="40"/>
  <c r="K89" i="40"/>
  <c r="K90" i="40"/>
  <c r="L86" i="40"/>
  <c r="L87" i="40"/>
  <c r="L88" i="40"/>
  <c r="L89" i="40"/>
  <c r="M86" i="40"/>
  <c r="M87" i="40"/>
  <c r="M88" i="40"/>
  <c r="M89" i="40"/>
  <c r="N85" i="40"/>
  <c r="N86" i="40"/>
  <c r="N87" i="40"/>
  <c r="N88" i="40"/>
  <c r="N89" i="40"/>
  <c r="N90" i="40"/>
  <c r="N93" i="40"/>
  <c r="O85" i="40"/>
  <c r="O86" i="40"/>
  <c r="O87" i="40"/>
  <c r="O88" i="40"/>
  <c r="O89" i="40"/>
  <c r="O90" i="40"/>
  <c r="O93" i="40"/>
  <c r="P85" i="40"/>
  <c r="P86" i="40"/>
  <c r="P87" i="40"/>
  <c r="P88" i="40"/>
  <c r="P89" i="40"/>
  <c r="P90" i="40"/>
  <c r="P93" i="40"/>
  <c r="Q85" i="40"/>
  <c r="Q89" i="40"/>
  <c r="Q90" i="40"/>
  <c r="R85" i="40"/>
  <c r="R86" i="40"/>
  <c r="R87" i="40"/>
  <c r="R88" i="40"/>
  <c r="R89" i="40"/>
  <c r="R90" i="40"/>
  <c r="R93" i="40"/>
  <c r="S85" i="40"/>
  <c r="S89" i="40"/>
  <c r="S90" i="40"/>
  <c r="G94" i="40"/>
  <c r="G85" i="38"/>
  <c r="G86" i="38"/>
  <c r="G87" i="38"/>
  <c r="G88" i="38"/>
  <c r="G89" i="38"/>
  <c r="G90" i="38"/>
  <c r="G93" i="38"/>
  <c r="H86" i="38"/>
  <c r="H87" i="38"/>
  <c r="H88" i="38"/>
  <c r="H89" i="38"/>
  <c r="I87" i="38"/>
  <c r="I89" i="38"/>
  <c r="I90" i="38"/>
  <c r="J87" i="38"/>
  <c r="J89" i="38"/>
  <c r="J90" i="38"/>
  <c r="K87" i="38"/>
  <c r="K89" i="38"/>
  <c r="K90" i="38"/>
  <c r="L86" i="38"/>
  <c r="L87" i="38"/>
  <c r="L88" i="38"/>
  <c r="L89" i="38"/>
  <c r="M86" i="38"/>
  <c r="M87" i="38"/>
  <c r="M88" i="38"/>
  <c r="M89" i="38"/>
  <c r="N85" i="38"/>
  <c r="N86" i="38"/>
  <c r="N87" i="38"/>
  <c r="N88" i="38"/>
  <c r="N89" i="38"/>
  <c r="N90" i="38"/>
  <c r="N93" i="38"/>
  <c r="O85" i="38"/>
  <c r="O86" i="38"/>
  <c r="O87" i="38"/>
  <c r="O88" i="38"/>
  <c r="O89" i="38"/>
  <c r="O90" i="38"/>
  <c r="O93" i="38"/>
  <c r="P85" i="38"/>
  <c r="P86" i="38"/>
  <c r="P87" i="38"/>
  <c r="P88" i="38"/>
  <c r="P89" i="38"/>
  <c r="P90" i="38"/>
  <c r="P93" i="38"/>
  <c r="Q85" i="38"/>
  <c r="Q89" i="38"/>
  <c r="Q90" i="38"/>
  <c r="R85" i="38"/>
  <c r="R86" i="38"/>
  <c r="R87" i="38"/>
  <c r="R88" i="38"/>
  <c r="R89" i="38"/>
  <c r="R90" i="38"/>
  <c r="R93" i="38"/>
  <c r="S85" i="38"/>
  <c r="S89" i="38"/>
  <c r="S90" i="38"/>
  <c r="G94" i="38"/>
  <c r="G85" i="37"/>
  <c r="G86" i="37"/>
  <c r="G87" i="37"/>
  <c r="G88" i="37"/>
  <c r="G89" i="37"/>
  <c r="G90" i="37"/>
  <c r="G93" i="37"/>
  <c r="H85" i="37"/>
  <c r="H86" i="37"/>
  <c r="H87" i="37"/>
  <c r="H88" i="37"/>
  <c r="H89" i="37"/>
  <c r="H90" i="37"/>
  <c r="H93" i="37"/>
  <c r="I85" i="37"/>
  <c r="I86" i="37"/>
  <c r="I87" i="37"/>
  <c r="I88" i="37"/>
  <c r="I89" i="37"/>
  <c r="I90" i="37"/>
  <c r="I93" i="37"/>
  <c r="J85" i="37"/>
  <c r="J86" i="37"/>
  <c r="J87" i="37"/>
  <c r="J88" i="37"/>
  <c r="J89" i="37"/>
  <c r="J90" i="37"/>
  <c r="J93" i="37"/>
  <c r="K85" i="37"/>
  <c r="K86" i="37"/>
  <c r="K87" i="37"/>
  <c r="K88" i="37"/>
  <c r="K89" i="37"/>
  <c r="K90" i="37"/>
  <c r="K93" i="37"/>
  <c r="L85" i="37"/>
  <c r="L86" i="37"/>
  <c r="L87" i="37"/>
  <c r="L88" i="37"/>
  <c r="L89" i="37"/>
  <c r="L90" i="37"/>
  <c r="L93" i="37"/>
  <c r="M85" i="37"/>
  <c r="M86" i="37"/>
  <c r="M87" i="37"/>
  <c r="M88" i="37"/>
  <c r="M89" i="37"/>
  <c r="M90" i="37"/>
  <c r="M93" i="37"/>
  <c r="N85" i="37"/>
  <c r="N86" i="37"/>
  <c r="N87" i="37"/>
  <c r="N88" i="37"/>
  <c r="N89" i="37"/>
  <c r="N90" i="37"/>
  <c r="N93" i="37"/>
  <c r="O85" i="37"/>
  <c r="O86" i="37"/>
  <c r="O87" i="37"/>
  <c r="O88" i="37"/>
  <c r="O89" i="37"/>
  <c r="O90" i="37"/>
  <c r="O93" i="37"/>
  <c r="P85" i="37"/>
  <c r="P86" i="37"/>
  <c r="P87" i="37"/>
  <c r="P88" i="37"/>
  <c r="P89" i="37"/>
  <c r="P90" i="37"/>
  <c r="P93" i="37"/>
  <c r="Q85" i="37"/>
  <c r="Q86" i="37"/>
  <c r="Q87" i="37"/>
  <c r="Q88" i="37"/>
  <c r="Q89" i="37"/>
  <c r="Q90" i="37"/>
  <c r="Q93" i="37"/>
  <c r="R85" i="37"/>
  <c r="R86" i="37"/>
  <c r="R87" i="37"/>
  <c r="R88" i="37"/>
  <c r="R89" i="37"/>
  <c r="R90" i="37"/>
  <c r="R93" i="37"/>
  <c r="S85" i="37"/>
  <c r="S86" i="37"/>
  <c r="S87" i="37"/>
  <c r="S88" i="37"/>
  <c r="S89" i="37"/>
  <c r="S90" i="37"/>
  <c r="S93" i="37"/>
  <c r="S95" i="37"/>
  <c r="S94" i="37"/>
  <c r="O94" i="37"/>
  <c r="G94" i="37"/>
  <c r="G85" i="36"/>
  <c r="G86" i="36"/>
  <c r="G87" i="36"/>
  <c r="G88" i="36"/>
  <c r="G89" i="36"/>
  <c r="G90" i="36"/>
  <c r="G93" i="36"/>
  <c r="H85" i="36"/>
  <c r="H86" i="36"/>
  <c r="H87" i="36"/>
  <c r="H88" i="36"/>
  <c r="H89" i="36"/>
  <c r="H90" i="36"/>
  <c r="H93" i="36"/>
  <c r="I85" i="36"/>
  <c r="I86" i="36"/>
  <c r="I87" i="36"/>
  <c r="I88" i="36"/>
  <c r="I89" i="36"/>
  <c r="I90" i="36"/>
  <c r="I93" i="36"/>
  <c r="J85" i="36"/>
  <c r="J86" i="36"/>
  <c r="J87" i="36"/>
  <c r="J88" i="36"/>
  <c r="J89" i="36"/>
  <c r="J90" i="36"/>
  <c r="J93" i="36"/>
  <c r="K85" i="36"/>
  <c r="K86" i="36"/>
  <c r="K87" i="36"/>
  <c r="K88" i="36"/>
  <c r="K89" i="36"/>
  <c r="K90" i="36"/>
  <c r="K93" i="36"/>
  <c r="L85" i="36"/>
  <c r="L86" i="36"/>
  <c r="L87" i="36"/>
  <c r="L88" i="36"/>
  <c r="L89" i="36"/>
  <c r="L90" i="36"/>
  <c r="L93" i="36"/>
  <c r="M85" i="36"/>
  <c r="M86" i="36"/>
  <c r="M87" i="36"/>
  <c r="M88" i="36"/>
  <c r="M89" i="36"/>
  <c r="M90" i="36"/>
  <c r="M93" i="36"/>
  <c r="N85" i="36"/>
  <c r="N86" i="36"/>
  <c r="N87" i="36"/>
  <c r="N88" i="36"/>
  <c r="N89" i="36"/>
  <c r="N90" i="36"/>
  <c r="N93" i="36"/>
  <c r="O85" i="36"/>
  <c r="O86" i="36"/>
  <c r="O87" i="36"/>
  <c r="O88" i="36"/>
  <c r="O89" i="36"/>
  <c r="O90" i="36"/>
  <c r="O93" i="36"/>
  <c r="P85" i="36"/>
  <c r="P86" i="36"/>
  <c r="P87" i="36"/>
  <c r="P88" i="36"/>
  <c r="P89" i="36"/>
  <c r="P90" i="36"/>
  <c r="P93" i="36"/>
  <c r="Q85" i="36"/>
  <c r="Q86" i="36"/>
  <c r="Q87" i="36"/>
  <c r="Q88" i="36"/>
  <c r="Q89" i="36"/>
  <c r="Q90" i="36"/>
  <c r="Q93" i="36"/>
  <c r="R85" i="36"/>
  <c r="R86" i="36"/>
  <c r="R87" i="36"/>
  <c r="R88" i="36"/>
  <c r="R89" i="36"/>
  <c r="R90" i="36"/>
  <c r="R93" i="36"/>
  <c r="S85" i="36"/>
  <c r="S86" i="36"/>
  <c r="S87" i="36"/>
  <c r="S88" i="36"/>
  <c r="S89" i="36"/>
  <c r="S90" i="36"/>
  <c r="S93" i="36"/>
  <c r="S95" i="36"/>
  <c r="S94" i="36"/>
  <c r="O94" i="36"/>
  <c r="G94" i="36"/>
  <c r="G85" i="35"/>
  <c r="G86" i="35"/>
  <c r="G87" i="35"/>
  <c r="G88" i="35"/>
  <c r="G89" i="35"/>
  <c r="G90" i="35"/>
  <c r="G93" i="35"/>
  <c r="H85" i="35"/>
  <c r="H86" i="35"/>
  <c r="H87" i="35"/>
  <c r="H88" i="35"/>
  <c r="H89" i="35"/>
  <c r="H90" i="35"/>
  <c r="H93" i="35"/>
  <c r="I85" i="35"/>
  <c r="I86" i="35"/>
  <c r="I87" i="35"/>
  <c r="I88" i="35"/>
  <c r="I89" i="35"/>
  <c r="I90" i="35"/>
  <c r="I93" i="35"/>
  <c r="J85" i="35"/>
  <c r="J86" i="35"/>
  <c r="J87" i="35"/>
  <c r="J88" i="35"/>
  <c r="J89" i="35"/>
  <c r="J90" i="35"/>
  <c r="J93" i="35"/>
  <c r="K85" i="35"/>
  <c r="K86" i="35"/>
  <c r="K87" i="35"/>
  <c r="K88" i="35"/>
  <c r="K89" i="35"/>
  <c r="K90" i="35"/>
  <c r="K93" i="35"/>
  <c r="L85" i="35"/>
  <c r="L86" i="35"/>
  <c r="L87" i="35"/>
  <c r="L88" i="35"/>
  <c r="L89" i="35"/>
  <c r="L90" i="35"/>
  <c r="L93" i="35"/>
  <c r="M85" i="35"/>
  <c r="M86" i="35"/>
  <c r="M87" i="35"/>
  <c r="M88" i="35"/>
  <c r="M89" i="35"/>
  <c r="M90" i="35"/>
  <c r="M93" i="35"/>
  <c r="N85" i="35"/>
  <c r="N86" i="35"/>
  <c r="N87" i="35"/>
  <c r="N88" i="35"/>
  <c r="N89" i="35"/>
  <c r="N90" i="35"/>
  <c r="N93" i="35"/>
  <c r="O85" i="35"/>
  <c r="O86" i="35"/>
  <c r="O87" i="35"/>
  <c r="O88" i="35"/>
  <c r="O89" i="35"/>
  <c r="O90" i="35"/>
  <c r="O93" i="35"/>
  <c r="P85" i="35"/>
  <c r="P86" i="35"/>
  <c r="P87" i="35"/>
  <c r="P88" i="35"/>
  <c r="P89" i="35"/>
  <c r="P90" i="35"/>
  <c r="P93" i="35"/>
  <c r="Q85" i="35"/>
  <c r="Q86" i="35"/>
  <c r="Q87" i="35"/>
  <c r="Q88" i="35"/>
  <c r="Q89" i="35"/>
  <c r="Q90" i="35"/>
  <c r="Q93" i="35"/>
  <c r="R85" i="35"/>
  <c r="R86" i="35"/>
  <c r="R87" i="35"/>
  <c r="R88" i="35"/>
  <c r="R89" i="35"/>
  <c r="R90" i="35"/>
  <c r="R93" i="35"/>
  <c r="S85" i="35"/>
  <c r="S86" i="35"/>
  <c r="S87" i="35"/>
  <c r="S88" i="35"/>
  <c r="S89" i="35"/>
  <c r="S90" i="35"/>
  <c r="S93" i="35"/>
  <c r="S95" i="35"/>
  <c r="S94" i="35"/>
  <c r="O94" i="35"/>
  <c r="G94" i="35"/>
  <c r="G85" i="11"/>
  <c r="G86" i="11"/>
  <c r="G87" i="11"/>
  <c r="G88" i="11"/>
  <c r="G89" i="11"/>
  <c r="G90" i="11"/>
  <c r="G93" i="11"/>
  <c r="H86" i="11"/>
  <c r="H87" i="11"/>
  <c r="H88" i="11"/>
  <c r="H89" i="11"/>
  <c r="I87" i="11"/>
  <c r="I89" i="11"/>
  <c r="I90" i="11"/>
  <c r="J87" i="11"/>
  <c r="J89" i="11"/>
  <c r="J90" i="11"/>
  <c r="K87" i="11"/>
  <c r="K89" i="11"/>
  <c r="K90" i="11"/>
  <c r="L86" i="11"/>
  <c r="L87" i="11"/>
  <c r="L88" i="11"/>
  <c r="L89" i="11"/>
  <c r="M86" i="11"/>
  <c r="M87" i="11"/>
  <c r="M88" i="11"/>
  <c r="M89" i="11"/>
  <c r="N85" i="11"/>
  <c r="N86" i="11"/>
  <c r="N87" i="11"/>
  <c r="N88" i="11"/>
  <c r="N89" i="11"/>
  <c r="N90" i="11"/>
  <c r="N93" i="11"/>
  <c r="O85" i="11"/>
  <c r="O86" i="11"/>
  <c r="O87" i="11"/>
  <c r="O88" i="11"/>
  <c r="O89" i="11"/>
  <c r="O90" i="11"/>
  <c r="O93" i="11"/>
  <c r="P85" i="11"/>
  <c r="P86" i="11"/>
  <c r="P87" i="11"/>
  <c r="P88" i="11"/>
  <c r="P89" i="11"/>
  <c r="P90" i="11"/>
  <c r="P93" i="11"/>
  <c r="Q85" i="11"/>
  <c r="Q89" i="11"/>
  <c r="Q90" i="11"/>
  <c r="R85" i="11"/>
  <c r="R86" i="11"/>
  <c r="R87" i="11"/>
  <c r="R88" i="11"/>
  <c r="R89" i="11"/>
  <c r="R90" i="11"/>
  <c r="R93" i="11"/>
  <c r="S85" i="11"/>
  <c r="S89" i="11"/>
  <c r="S90" i="11"/>
  <c r="G94" i="11"/>
  <c r="O85" i="10"/>
  <c r="O86" i="10"/>
  <c r="O87" i="10"/>
  <c r="O88" i="10"/>
  <c r="O89" i="10"/>
  <c r="O90" i="10"/>
  <c r="O93" i="10"/>
  <c r="N85" i="10"/>
  <c r="N86" i="10"/>
  <c r="N87" i="10"/>
  <c r="N88" i="10"/>
  <c r="N89" i="10"/>
  <c r="N90" i="10"/>
  <c r="N93" i="10"/>
  <c r="H85" i="10"/>
  <c r="H86" i="10"/>
  <c r="H87" i="10"/>
  <c r="H88" i="10"/>
  <c r="H89" i="10"/>
  <c r="H90" i="10"/>
  <c r="H93" i="10"/>
  <c r="I85" i="10"/>
  <c r="I86" i="10"/>
  <c r="I87" i="10"/>
  <c r="I88" i="10"/>
  <c r="I89" i="10"/>
  <c r="I90" i="10"/>
  <c r="I93" i="10"/>
  <c r="J85" i="10"/>
  <c r="J86" i="10"/>
  <c r="J87" i="10"/>
  <c r="J88" i="10"/>
  <c r="J89" i="10"/>
  <c r="J90" i="10"/>
  <c r="J93" i="10"/>
  <c r="K85" i="10"/>
  <c r="K86" i="10"/>
  <c r="K87" i="10"/>
  <c r="K88" i="10"/>
  <c r="K89" i="10"/>
  <c r="K90" i="10"/>
  <c r="K93" i="10"/>
  <c r="L85" i="10"/>
  <c r="L86" i="10"/>
  <c r="L87" i="10"/>
  <c r="L88" i="10"/>
  <c r="L89" i="10"/>
  <c r="L90" i="10"/>
  <c r="L93" i="10"/>
  <c r="M85" i="10"/>
  <c r="M86" i="10"/>
  <c r="M87" i="10"/>
  <c r="M88" i="10"/>
  <c r="M89" i="10"/>
  <c r="M90" i="10"/>
  <c r="M93" i="10"/>
  <c r="O94" i="10"/>
  <c r="O85" i="39"/>
  <c r="O86" i="39"/>
  <c r="O87" i="39"/>
  <c r="O88" i="39"/>
  <c r="O89" i="39"/>
  <c r="O90" i="39"/>
  <c r="O93" i="39"/>
  <c r="N85" i="39"/>
  <c r="N86" i="39"/>
  <c r="N87" i="39"/>
  <c r="N88" i="39"/>
  <c r="N89" i="39"/>
  <c r="N90" i="39"/>
  <c r="N93" i="39"/>
  <c r="H85" i="39"/>
  <c r="H86" i="39"/>
  <c r="H87" i="39"/>
  <c r="H88" i="39"/>
  <c r="H89" i="39"/>
  <c r="H90" i="39"/>
  <c r="H93" i="39"/>
  <c r="I85" i="39"/>
  <c r="I86" i="39"/>
  <c r="I87" i="39"/>
  <c r="I88" i="39"/>
  <c r="I89" i="39"/>
  <c r="I90" i="39"/>
  <c r="I93" i="39"/>
  <c r="J85" i="39"/>
  <c r="J86" i="39"/>
  <c r="J87" i="39"/>
  <c r="J88" i="39"/>
  <c r="J89" i="39"/>
  <c r="J90" i="39"/>
  <c r="J93" i="39"/>
  <c r="K85" i="39"/>
  <c r="K86" i="39"/>
  <c r="K87" i="39"/>
  <c r="K88" i="39"/>
  <c r="K89" i="39"/>
  <c r="K90" i="39"/>
  <c r="K93" i="39"/>
  <c r="L85" i="39"/>
  <c r="L86" i="39"/>
  <c r="L87" i="39"/>
  <c r="L88" i="39"/>
  <c r="L89" i="39"/>
  <c r="L90" i="39"/>
  <c r="L93" i="39"/>
  <c r="M85" i="39"/>
  <c r="M86" i="39"/>
  <c r="M87" i="39"/>
  <c r="M88" i="39"/>
  <c r="M89" i="39"/>
  <c r="M90" i="39"/>
  <c r="M93" i="39"/>
  <c r="O94" i="39"/>
  <c r="C13" i="9"/>
  <c r="C14" i="9"/>
  <c r="C15" i="9"/>
  <c r="C17" i="9"/>
  <c r="C29" i="9"/>
  <c r="C32" i="9"/>
  <c r="C33" i="9"/>
  <c r="C30" i="9"/>
  <c r="F9" i="9"/>
  <c r="F26" i="9"/>
  <c r="E9" i="9"/>
  <c r="E26" i="9"/>
  <c r="D9" i="9"/>
  <c r="D26" i="9"/>
  <c r="C19" i="9"/>
  <c r="B2" i="9"/>
  <c r="D90" i="39"/>
  <c r="D89" i="39"/>
  <c r="D88" i="39"/>
  <c r="D87" i="39"/>
  <c r="D86" i="39"/>
  <c r="I75" i="6"/>
  <c r="J75" i="6"/>
  <c r="G76" i="6"/>
  <c r="I76" i="6"/>
  <c r="J76" i="6"/>
  <c r="G77" i="6"/>
  <c r="I77" i="6"/>
  <c r="J77" i="6"/>
  <c r="G78" i="6"/>
  <c r="I78" i="6"/>
  <c r="J78" i="6"/>
  <c r="G79" i="6"/>
  <c r="I79" i="6"/>
  <c r="J79" i="6"/>
  <c r="G80" i="6"/>
  <c r="I80" i="6"/>
  <c r="J80" i="6"/>
  <c r="N75" i="6"/>
  <c r="O75" i="6"/>
  <c r="N76" i="6"/>
  <c r="O76" i="6"/>
  <c r="N77" i="6"/>
  <c r="O77" i="6"/>
  <c r="N78" i="6"/>
  <c r="O78" i="6"/>
  <c r="L79" i="6"/>
  <c r="N79" i="6"/>
  <c r="O79" i="6"/>
  <c r="L80" i="6"/>
  <c r="N80" i="6"/>
  <c r="O80" i="6"/>
  <c r="I68" i="6"/>
  <c r="J68" i="6"/>
  <c r="G69" i="6"/>
  <c r="I69" i="6"/>
  <c r="J69" i="6"/>
  <c r="G70" i="6"/>
  <c r="I70" i="6"/>
  <c r="J70" i="6"/>
  <c r="G71" i="6"/>
  <c r="I71" i="6"/>
  <c r="J71" i="6"/>
  <c r="G72" i="6"/>
  <c r="I72" i="6"/>
  <c r="J72" i="6"/>
  <c r="G73" i="6"/>
  <c r="I73" i="6"/>
  <c r="J73" i="6"/>
  <c r="N68" i="6"/>
  <c r="O68" i="6"/>
  <c r="N69" i="6"/>
  <c r="O69" i="6"/>
  <c r="N70" i="6"/>
  <c r="O70" i="6"/>
  <c r="N71" i="6"/>
  <c r="O71" i="6"/>
  <c r="L72" i="6"/>
  <c r="N72" i="6"/>
  <c r="O72" i="6"/>
  <c r="L73" i="6"/>
  <c r="N73" i="6"/>
  <c r="O73" i="6"/>
  <c r="I48" i="6"/>
  <c r="J48" i="6"/>
  <c r="G49" i="6"/>
  <c r="I49" i="6"/>
  <c r="J49" i="6"/>
  <c r="G50" i="6"/>
  <c r="I50" i="6"/>
  <c r="J50" i="6"/>
  <c r="G51" i="6"/>
  <c r="I51" i="6"/>
  <c r="J51" i="6"/>
  <c r="G52" i="6"/>
  <c r="I52" i="6"/>
  <c r="J52" i="6"/>
  <c r="G53" i="6"/>
  <c r="I53" i="6"/>
  <c r="J53" i="6"/>
  <c r="G54" i="6"/>
  <c r="I54" i="6"/>
  <c r="J54" i="6"/>
  <c r="G55" i="6"/>
  <c r="I55" i="6"/>
  <c r="J55" i="6"/>
  <c r="G56" i="6"/>
  <c r="I56" i="6"/>
  <c r="J56" i="6"/>
  <c r="G57" i="6"/>
  <c r="I57" i="6"/>
  <c r="J57" i="6"/>
  <c r="G58" i="6"/>
  <c r="I58" i="6"/>
  <c r="J58" i="6"/>
  <c r="G59" i="6"/>
  <c r="I59" i="6"/>
  <c r="J59" i="6"/>
  <c r="G60" i="6"/>
  <c r="I60" i="6"/>
  <c r="J60" i="6"/>
  <c r="G61" i="6"/>
  <c r="I61" i="6"/>
  <c r="J61" i="6"/>
  <c r="G62" i="6"/>
  <c r="I62" i="6"/>
  <c r="J62" i="6"/>
  <c r="G63" i="6"/>
  <c r="I63" i="6"/>
  <c r="J63" i="6"/>
  <c r="G64" i="6"/>
  <c r="I64" i="6"/>
  <c r="J64" i="6"/>
  <c r="G65" i="6"/>
  <c r="I65" i="6"/>
  <c r="J65" i="6"/>
  <c r="G66" i="6"/>
  <c r="I66" i="6"/>
  <c r="J66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L65" i="6"/>
  <c r="N65" i="6"/>
  <c r="O65" i="6"/>
  <c r="L66" i="6"/>
  <c r="N66" i="6"/>
  <c r="O66" i="6"/>
  <c r="I35" i="6"/>
  <c r="J35" i="6"/>
  <c r="G36" i="6"/>
  <c r="I36" i="6"/>
  <c r="J36" i="6"/>
  <c r="G37" i="6"/>
  <c r="I37" i="6"/>
  <c r="J37" i="6"/>
  <c r="G38" i="6"/>
  <c r="I38" i="6"/>
  <c r="J38" i="6"/>
  <c r="G39" i="6"/>
  <c r="I39" i="6"/>
  <c r="J39" i="6"/>
  <c r="G40" i="6"/>
  <c r="I40" i="6"/>
  <c r="J40" i="6"/>
  <c r="G41" i="6"/>
  <c r="I41" i="6"/>
  <c r="J41" i="6"/>
  <c r="G42" i="6"/>
  <c r="I42" i="6"/>
  <c r="J42" i="6"/>
  <c r="G43" i="6"/>
  <c r="I43" i="6"/>
  <c r="J43" i="6"/>
  <c r="G44" i="6"/>
  <c r="I44" i="6"/>
  <c r="J44" i="6"/>
  <c r="G45" i="6"/>
  <c r="I45" i="6"/>
  <c r="J45" i="6"/>
  <c r="G46" i="6"/>
  <c r="I46" i="6"/>
  <c r="J46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L45" i="6"/>
  <c r="N45" i="6"/>
  <c r="O45" i="6"/>
  <c r="L46" i="6"/>
  <c r="N46" i="6"/>
  <c r="O46" i="6"/>
  <c r="I30" i="6"/>
  <c r="J30" i="6"/>
  <c r="G31" i="6"/>
  <c r="I31" i="6"/>
  <c r="J31" i="6"/>
  <c r="G32" i="6"/>
  <c r="I32" i="6"/>
  <c r="J32" i="6"/>
  <c r="G33" i="6"/>
  <c r="I33" i="6"/>
  <c r="J33" i="6"/>
  <c r="N30" i="6"/>
  <c r="O30" i="6"/>
  <c r="N31" i="6"/>
  <c r="O31" i="6"/>
  <c r="L32" i="6"/>
  <c r="N32" i="6"/>
  <c r="O32" i="6"/>
  <c r="L33" i="6"/>
  <c r="N33" i="6"/>
  <c r="O33" i="6"/>
  <c r="I15" i="6"/>
  <c r="J15" i="6"/>
  <c r="G16" i="6"/>
  <c r="I16" i="6"/>
  <c r="J16" i="6"/>
  <c r="G17" i="6"/>
  <c r="I17" i="6"/>
  <c r="J17" i="6"/>
  <c r="G18" i="6"/>
  <c r="I18" i="6"/>
  <c r="J18" i="6"/>
  <c r="G19" i="6"/>
  <c r="I19" i="6"/>
  <c r="J19" i="6"/>
  <c r="G20" i="6"/>
  <c r="I20" i="6"/>
  <c r="J20" i="6"/>
  <c r="G21" i="6"/>
  <c r="I21" i="6"/>
  <c r="J21" i="6"/>
  <c r="G22" i="6"/>
  <c r="I22" i="6"/>
  <c r="J22" i="6"/>
  <c r="G23" i="6"/>
  <c r="I23" i="6"/>
  <c r="J23" i="6"/>
  <c r="G24" i="6"/>
  <c r="I24" i="6"/>
  <c r="J24" i="6"/>
  <c r="G25" i="6"/>
  <c r="I25" i="6"/>
  <c r="J25" i="6"/>
  <c r="G26" i="6"/>
  <c r="I26" i="6"/>
  <c r="J26" i="6"/>
  <c r="G27" i="6"/>
  <c r="I27" i="6"/>
  <c r="J27" i="6"/>
  <c r="G28" i="6"/>
  <c r="I28" i="6"/>
  <c r="J28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L27" i="6"/>
  <c r="N27" i="6"/>
  <c r="O27" i="6"/>
  <c r="L28" i="6"/>
  <c r="N28" i="6"/>
  <c r="O28" i="6"/>
  <c r="D20" i="6"/>
  <c r="L14" i="6"/>
  <c r="L85" i="6"/>
  <c r="L29" i="6"/>
  <c r="L86" i="6"/>
  <c r="L34" i="6"/>
  <c r="L87" i="6"/>
  <c r="L47" i="6"/>
  <c r="L88" i="6"/>
  <c r="L67" i="6"/>
  <c r="L89" i="6"/>
  <c r="L74" i="6"/>
  <c r="L90" i="6"/>
  <c r="L93" i="6"/>
  <c r="L94" i="6"/>
  <c r="N14" i="6"/>
  <c r="N85" i="6"/>
  <c r="N29" i="6"/>
  <c r="N86" i="6"/>
  <c r="N34" i="6"/>
  <c r="N87" i="6"/>
  <c r="N47" i="6"/>
  <c r="N88" i="6"/>
  <c r="N67" i="6"/>
  <c r="N89" i="6"/>
  <c r="N74" i="6"/>
  <c r="N90" i="6"/>
  <c r="N93" i="6"/>
  <c r="O14" i="6"/>
  <c r="O85" i="6"/>
  <c r="O29" i="6"/>
  <c r="O86" i="6"/>
  <c r="O34" i="6"/>
  <c r="O87" i="6"/>
  <c r="O47" i="6"/>
  <c r="O88" i="6"/>
  <c r="O67" i="6"/>
  <c r="O89" i="6"/>
  <c r="O74" i="6"/>
  <c r="O90" i="6"/>
  <c r="O93" i="6"/>
  <c r="G14" i="6"/>
  <c r="G85" i="6"/>
  <c r="G29" i="6"/>
  <c r="G86" i="6"/>
  <c r="G34" i="6"/>
  <c r="G87" i="6"/>
  <c r="G47" i="6"/>
  <c r="G88" i="6"/>
  <c r="G67" i="6"/>
  <c r="G89" i="6"/>
  <c r="G74" i="6"/>
  <c r="G90" i="6"/>
  <c r="G93" i="6"/>
  <c r="I14" i="6"/>
  <c r="I85" i="6"/>
  <c r="I29" i="6"/>
  <c r="I86" i="6"/>
  <c r="I34" i="6"/>
  <c r="I87" i="6"/>
  <c r="I47" i="6"/>
  <c r="I88" i="6"/>
  <c r="I67" i="6"/>
  <c r="I89" i="6"/>
  <c r="I74" i="6"/>
  <c r="I90" i="6"/>
  <c r="I93" i="6"/>
  <c r="J14" i="6"/>
  <c r="J85" i="6"/>
  <c r="J29" i="6"/>
  <c r="J86" i="6"/>
  <c r="J34" i="6"/>
  <c r="J87" i="6"/>
  <c r="J47" i="6"/>
  <c r="J88" i="6"/>
  <c r="J67" i="6"/>
  <c r="J89" i="6"/>
  <c r="J74" i="6"/>
  <c r="J90" i="6"/>
  <c r="J93" i="6"/>
  <c r="O82" i="6"/>
  <c r="O96" i="6"/>
  <c r="N82" i="6"/>
  <c r="N96" i="6"/>
  <c r="L82" i="6"/>
  <c r="L96" i="6"/>
  <c r="J82" i="6"/>
  <c r="J96" i="6"/>
  <c r="I82" i="6"/>
  <c r="I96" i="6"/>
  <c r="G82" i="6"/>
  <c r="G96" i="6"/>
  <c r="G94" i="6"/>
  <c r="D90" i="6"/>
  <c r="D89" i="6"/>
  <c r="D88" i="6"/>
  <c r="D87" i="6"/>
  <c r="D86" i="6"/>
  <c r="D85" i="6"/>
  <c r="D84" i="6"/>
  <c r="D84" i="48"/>
  <c r="D84" i="47"/>
  <c r="D84" i="46"/>
  <c r="D84" i="44"/>
  <c r="D84" i="43"/>
  <c r="D84" i="42"/>
  <c r="D84" i="41"/>
  <c r="D84" i="40"/>
  <c r="D84" i="38"/>
  <c r="D84" i="37"/>
  <c r="D84" i="36"/>
  <c r="D84" i="35"/>
  <c r="D84" i="11"/>
  <c r="D84" i="10"/>
  <c r="D90" i="48"/>
  <c r="D89" i="48"/>
  <c r="D88" i="48"/>
  <c r="D87" i="48"/>
  <c r="D86" i="48"/>
  <c r="D85" i="48"/>
  <c r="D90" i="47"/>
  <c r="D89" i="47"/>
  <c r="D88" i="47"/>
  <c r="D87" i="47"/>
  <c r="D86" i="47"/>
  <c r="D85" i="47"/>
  <c r="D90" i="46"/>
  <c r="D89" i="46"/>
  <c r="D88" i="46"/>
  <c r="D87" i="46"/>
  <c r="D86" i="46"/>
  <c r="D85" i="46"/>
  <c r="D90" i="44"/>
  <c r="D89" i="44"/>
  <c r="D88" i="44"/>
  <c r="D87" i="44"/>
  <c r="D86" i="44"/>
  <c r="D85" i="44"/>
  <c r="D90" i="43"/>
  <c r="D89" i="43"/>
  <c r="D88" i="43"/>
  <c r="D87" i="43"/>
  <c r="D86" i="43"/>
  <c r="D85" i="43"/>
  <c r="D90" i="42"/>
  <c r="D89" i="42"/>
  <c r="D88" i="42"/>
  <c r="D87" i="42"/>
  <c r="D86" i="42"/>
  <c r="D85" i="42"/>
  <c r="D90" i="41"/>
  <c r="D89" i="41"/>
  <c r="D88" i="41"/>
  <c r="D87" i="41"/>
  <c r="D86" i="41"/>
  <c r="D85" i="41"/>
  <c r="D90" i="40"/>
  <c r="D89" i="40"/>
  <c r="D88" i="40"/>
  <c r="D87" i="40"/>
  <c r="D86" i="40"/>
  <c r="D85" i="40"/>
  <c r="D90" i="38"/>
  <c r="D89" i="38"/>
  <c r="D88" i="38"/>
  <c r="D87" i="38"/>
  <c r="D86" i="38"/>
  <c r="D85" i="38"/>
  <c r="D90" i="37"/>
  <c r="D89" i="37"/>
  <c r="D88" i="37"/>
  <c r="D87" i="37"/>
  <c r="D86" i="37"/>
  <c r="D85" i="37"/>
  <c r="D90" i="36"/>
  <c r="D89" i="36"/>
  <c r="D88" i="36"/>
  <c r="D87" i="36"/>
  <c r="D86" i="36"/>
  <c r="D85" i="36"/>
  <c r="D90" i="35"/>
  <c r="D89" i="35"/>
  <c r="D88" i="35"/>
  <c r="D87" i="35"/>
  <c r="D86" i="35"/>
  <c r="D85" i="35"/>
  <c r="D90" i="11"/>
  <c r="D89" i="11"/>
  <c r="D88" i="11"/>
  <c r="D87" i="11"/>
  <c r="D86" i="11"/>
  <c r="D85" i="11"/>
  <c r="D90" i="10"/>
  <c r="D89" i="10"/>
  <c r="D88" i="10"/>
  <c r="D87" i="10"/>
  <c r="D86" i="10"/>
  <c r="D85" i="10"/>
  <c r="AA82" i="39"/>
  <c r="AA85" i="39"/>
  <c r="AA86" i="39"/>
  <c r="AA87" i="39"/>
  <c r="AA88" i="39"/>
  <c r="AA89" i="39"/>
  <c r="AA90" i="39"/>
  <c r="AA93" i="39"/>
  <c r="AA96" i="39"/>
  <c r="Z82" i="39"/>
  <c r="Z85" i="39"/>
  <c r="Z86" i="39"/>
  <c r="Z87" i="39"/>
  <c r="Z88" i="39"/>
  <c r="Z89" i="39"/>
  <c r="Z90" i="39"/>
  <c r="Z93" i="39"/>
  <c r="Z96" i="39"/>
  <c r="Y82" i="39"/>
  <c r="Y85" i="39"/>
  <c r="Y86" i="39"/>
  <c r="Y87" i="39"/>
  <c r="Y88" i="39"/>
  <c r="Y89" i="39"/>
  <c r="Y90" i="39"/>
  <c r="Y93" i="39"/>
  <c r="Y96" i="39"/>
  <c r="X82" i="39"/>
  <c r="X85" i="39"/>
  <c r="X86" i="39"/>
  <c r="X87" i="39"/>
  <c r="X88" i="39"/>
  <c r="X89" i="39"/>
  <c r="X90" i="39"/>
  <c r="X93" i="39"/>
  <c r="X96" i="39"/>
  <c r="W82" i="39"/>
  <c r="W85" i="39"/>
  <c r="W86" i="39"/>
  <c r="W87" i="39"/>
  <c r="W88" i="39"/>
  <c r="W89" i="39"/>
  <c r="W90" i="39"/>
  <c r="W93" i="39"/>
  <c r="W96" i="39"/>
  <c r="V82" i="39"/>
  <c r="V85" i="39"/>
  <c r="V86" i="39"/>
  <c r="V87" i="39"/>
  <c r="V88" i="39"/>
  <c r="V89" i="39"/>
  <c r="V90" i="39"/>
  <c r="V93" i="39"/>
  <c r="V96" i="39"/>
  <c r="U82" i="39"/>
  <c r="U85" i="39"/>
  <c r="U86" i="39"/>
  <c r="U87" i="39"/>
  <c r="U88" i="39"/>
  <c r="U89" i="39"/>
  <c r="U90" i="39"/>
  <c r="U93" i="39"/>
  <c r="U96" i="39"/>
  <c r="T82" i="39"/>
  <c r="T85" i="39"/>
  <c r="T86" i="39"/>
  <c r="T87" i="39"/>
  <c r="T88" i="39"/>
  <c r="T89" i="39"/>
  <c r="T90" i="39"/>
  <c r="T93" i="39"/>
  <c r="T96" i="39"/>
  <c r="S82" i="39"/>
  <c r="S85" i="39"/>
  <c r="S86" i="39"/>
  <c r="S87" i="39"/>
  <c r="S88" i="39"/>
  <c r="S89" i="39"/>
  <c r="S90" i="39"/>
  <c r="S93" i="39"/>
  <c r="S96" i="39"/>
  <c r="R82" i="39"/>
  <c r="R85" i="39"/>
  <c r="R86" i="39"/>
  <c r="R87" i="39"/>
  <c r="R88" i="39"/>
  <c r="R89" i="39"/>
  <c r="R90" i="39"/>
  <c r="R93" i="39"/>
  <c r="R96" i="39"/>
  <c r="Q82" i="39"/>
  <c r="Q85" i="39"/>
  <c r="Q86" i="39"/>
  <c r="Q87" i="39"/>
  <c r="Q88" i="39"/>
  <c r="Q89" i="39"/>
  <c r="Q90" i="39"/>
  <c r="Q93" i="39"/>
  <c r="Q96" i="39"/>
  <c r="P82" i="39"/>
  <c r="P85" i="39"/>
  <c r="P86" i="39"/>
  <c r="P87" i="39"/>
  <c r="P88" i="39"/>
  <c r="P89" i="39"/>
  <c r="P90" i="39"/>
  <c r="P93" i="39"/>
  <c r="P96" i="39"/>
  <c r="O82" i="39"/>
  <c r="O96" i="39"/>
  <c r="N82" i="39"/>
  <c r="N96" i="39"/>
  <c r="M82" i="39"/>
  <c r="M96" i="39"/>
  <c r="L82" i="39"/>
  <c r="L96" i="39"/>
  <c r="K82" i="39"/>
  <c r="K96" i="39"/>
  <c r="J82" i="39"/>
  <c r="J96" i="39"/>
  <c r="I82" i="39"/>
  <c r="I96" i="39"/>
  <c r="H82" i="39"/>
  <c r="H96" i="39"/>
  <c r="G82" i="39"/>
  <c r="G86" i="39"/>
  <c r="G87" i="39"/>
  <c r="G88" i="39"/>
  <c r="G89" i="39"/>
  <c r="G90" i="39"/>
  <c r="G93" i="39"/>
  <c r="G96" i="39"/>
  <c r="S95" i="39"/>
  <c r="AA94" i="39"/>
  <c r="W94" i="39"/>
  <c r="S94" i="39"/>
  <c r="G94" i="39"/>
  <c r="AF93" i="48"/>
  <c r="AF96" i="48"/>
  <c r="AE93" i="48"/>
  <c r="AE96" i="48"/>
  <c r="AC93" i="48"/>
  <c r="AC96" i="48"/>
  <c r="AA82" i="48"/>
  <c r="AA85" i="48"/>
  <c r="AA86" i="48"/>
  <c r="AA87" i="48"/>
  <c r="AA88" i="48"/>
  <c r="AA89" i="48"/>
  <c r="AA90" i="48"/>
  <c r="AA93" i="48"/>
  <c r="AA96" i="48"/>
  <c r="Z82" i="48"/>
  <c r="Z85" i="48"/>
  <c r="Z86" i="48"/>
  <c r="Z87" i="48"/>
  <c r="Z88" i="48"/>
  <c r="Z89" i="48"/>
  <c r="Z90" i="48"/>
  <c r="Z93" i="48"/>
  <c r="Z96" i="48"/>
  <c r="Y82" i="48"/>
  <c r="Y85" i="48"/>
  <c r="Y86" i="48"/>
  <c r="Y87" i="48"/>
  <c r="Y88" i="48"/>
  <c r="Y89" i="48"/>
  <c r="Y90" i="48"/>
  <c r="Y93" i="48"/>
  <c r="Y96" i="48"/>
  <c r="X82" i="48"/>
  <c r="X85" i="48"/>
  <c r="X86" i="48"/>
  <c r="X87" i="48"/>
  <c r="X88" i="48"/>
  <c r="X89" i="48"/>
  <c r="X90" i="48"/>
  <c r="X93" i="48"/>
  <c r="X96" i="48"/>
  <c r="W82" i="48"/>
  <c r="W85" i="48"/>
  <c r="W86" i="48"/>
  <c r="W87" i="48"/>
  <c r="W88" i="48"/>
  <c r="W89" i="48"/>
  <c r="W90" i="48"/>
  <c r="W93" i="48"/>
  <c r="W96" i="48"/>
  <c r="V82" i="48"/>
  <c r="V85" i="48"/>
  <c r="V86" i="48"/>
  <c r="V87" i="48"/>
  <c r="V88" i="48"/>
  <c r="V89" i="48"/>
  <c r="V90" i="48"/>
  <c r="V93" i="48"/>
  <c r="V96" i="48"/>
  <c r="U82" i="48"/>
  <c r="U85" i="48"/>
  <c r="U86" i="48"/>
  <c r="U87" i="48"/>
  <c r="U88" i="48"/>
  <c r="U89" i="48"/>
  <c r="U90" i="48"/>
  <c r="U93" i="48"/>
  <c r="U96" i="48"/>
  <c r="T82" i="48"/>
  <c r="T85" i="48"/>
  <c r="T86" i="48"/>
  <c r="T87" i="48"/>
  <c r="T88" i="48"/>
  <c r="T89" i="48"/>
  <c r="T90" i="48"/>
  <c r="T93" i="48"/>
  <c r="T96" i="48"/>
  <c r="S96" i="48"/>
  <c r="R96" i="48"/>
  <c r="Q96" i="48"/>
  <c r="P96" i="48"/>
  <c r="O96" i="48"/>
  <c r="N96" i="48"/>
  <c r="M96" i="48"/>
  <c r="L96" i="48"/>
  <c r="K96" i="48"/>
  <c r="J96" i="48"/>
  <c r="I96" i="48"/>
  <c r="H96" i="48"/>
  <c r="G96" i="48"/>
  <c r="AC94" i="48"/>
  <c r="AA94" i="48"/>
  <c r="W94" i="48"/>
  <c r="AF93" i="47"/>
  <c r="AF96" i="47"/>
  <c r="AE93" i="47"/>
  <c r="AE96" i="47"/>
  <c r="AC93" i="47"/>
  <c r="AC96" i="47"/>
  <c r="AA82" i="47"/>
  <c r="AA85" i="47"/>
  <c r="AA86" i="47"/>
  <c r="AA87" i="47"/>
  <c r="AA88" i="47"/>
  <c r="AA89" i="47"/>
  <c r="AA90" i="47"/>
  <c r="AA93" i="47"/>
  <c r="AA96" i="47"/>
  <c r="Z82" i="47"/>
  <c r="Z85" i="47"/>
  <c r="Z86" i="47"/>
  <c r="Z87" i="47"/>
  <c r="Z88" i="47"/>
  <c r="Z89" i="47"/>
  <c r="Z90" i="47"/>
  <c r="Z93" i="47"/>
  <c r="Z96" i="47"/>
  <c r="Y82" i="47"/>
  <c r="Y85" i="47"/>
  <c r="Y86" i="47"/>
  <c r="Y87" i="47"/>
  <c r="Y88" i="47"/>
  <c r="Y89" i="47"/>
  <c r="Y90" i="47"/>
  <c r="Y93" i="47"/>
  <c r="Y96" i="47"/>
  <c r="X82" i="47"/>
  <c r="X85" i="47"/>
  <c r="X86" i="47"/>
  <c r="X87" i="47"/>
  <c r="X88" i="47"/>
  <c r="X89" i="47"/>
  <c r="X90" i="47"/>
  <c r="X93" i="47"/>
  <c r="X96" i="47"/>
  <c r="W82" i="47"/>
  <c r="W85" i="47"/>
  <c r="W86" i="47"/>
  <c r="W87" i="47"/>
  <c r="W88" i="47"/>
  <c r="W89" i="47"/>
  <c r="W90" i="47"/>
  <c r="W93" i="47"/>
  <c r="W96" i="47"/>
  <c r="V82" i="47"/>
  <c r="V85" i="47"/>
  <c r="V86" i="47"/>
  <c r="V87" i="47"/>
  <c r="V88" i="47"/>
  <c r="V89" i="47"/>
  <c r="V90" i="47"/>
  <c r="V93" i="47"/>
  <c r="V96" i="47"/>
  <c r="U82" i="47"/>
  <c r="U85" i="47"/>
  <c r="U86" i="47"/>
  <c r="U87" i="47"/>
  <c r="U88" i="47"/>
  <c r="U89" i="47"/>
  <c r="U90" i="47"/>
  <c r="U93" i="47"/>
  <c r="U96" i="47"/>
  <c r="T82" i="47"/>
  <c r="T85" i="47"/>
  <c r="T86" i="47"/>
  <c r="T87" i="47"/>
  <c r="T88" i="47"/>
  <c r="T89" i="47"/>
  <c r="T90" i="47"/>
  <c r="T93" i="47"/>
  <c r="T96" i="47"/>
  <c r="S96" i="47"/>
  <c r="R96" i="47"/>
  <c r="Q96" i="47"/>
  <c r="P96" i="47"/>
  <c r="O96" i="47"/>
  <c r="N96" i="47"/>
  <c r="M96" i="47"/>
  <c r="L96" i="47"/>
  <c r="K96" i="47"/>
  <c r="J96" i="47"/>
  <c r="I96" i="47"/>
  <c r="H96" i="47"/>
  <c r="G96" i="47"/>
  <c r="AC94" i="47"/>
  <c r="AA94" i="47"/>
  <c r="W94" i="47"/>
  <c r="AF93" i="46"/>
  <c r="AF96" i="46"/>
  <c r="AE93" i="46"/>
  <c r="AE96" i="46"/>
  <c r="AC93" i="46"/>
  <c r="AC96" i="46"/>
  <c r="AA82" i="46"/>
  <c r="AA85" i="46"/>
  <c r="AA86" i="46"/>
  <c r="AA87" i="46"/>
  <c r="AA88" i="46"/>
  <c r="AA89" i="46"/>
  <c r="AA90" i="46"/>
  <c r="AA93" i="46"/>
  <c r="AA96" i="46"/>
  <c r="Z82" i="46"/>
  <c r="Z85" i="46"/>
  <c r="Z86" i="46"/>
  <c r="Z87" i="46"/>
  <c r="Z88" i="46"/>
  <c r="Z89" i="46"/>
  <c r="Z90" i="46"/>
  <c r="Z93" i="46"/>
  <c r="Z96" i="46"/>
  <c r="Y82" i="46"/>
  <c r="Y85" i="46"/>
  <c r="Y86" i="46"/>
  <c r="Y87" i="46"/>
  <c r="Y88" i="46"/>
  <c r="Y89" i="46"/>
  <c r="Y90" i="46"/>
  <c r="Y93" i="46"/>
  <c r="Y96" i="46"/>
  <c r="X82" i="46"/>
  <c r="X85" i="46"/>
  <c r="X86" i="46"/>
  <c r="X87" i="46"/>
  <c r="X88" i="46"/>
  <c r="X89" i="46"/>
  <c r="X90" i="46"/>
  <c r="X93" i="46"/>
  <c r="X96" i="46"/>
  <c r="W82" i="46"/>
  <c r="W85" i="46"/>
  <c r="W86" i="46"/>
  <c r="W87" i="46"/>
  <c r="W88" i="46"/>
  <c r="W89" i="46"/>
  <c r="W90" i="46"/>
  <c r="W93" i="46"/>
  <c r="W96" i="46"/>
  <c r="V82" i="46"/>
  <c r="V85" i="46"/>
  <c r="V86" i="46"/>
  <c r="V87" i="46"/>
  <c r="V88" i="46"/>
  <c r="V89" i="46"/>
  <c r="V90" i="46"/>
  <c r="V93" i="46"/>
  <c r="V96" i="46"/>
  <c r="U82" i="46"/>
  <c r="U85" i="46"/>
  <c r="U86" i="46"/>
  <c r="U87" i="46"/>
  <c r="U88" i="46"/>
  <c r="U89" i="46"/>
  <c r="U90" i="46"/>
  <c r="U93" i="46"/>
  <c r="U96" i="46"/>
  <c r="T82" i="46"/>
  <c r="T85" i="46"/>
  <c r="T86" i="46"/>
  <c r="T87" i="46"/>
  <c r="T88" i="46"/>
  <c r="T89" i="46"/>
  <c r="T90" i="46"/>
  <c r="T93" i="46"/>
  <c r="T96" i="46"/>
  <c r="S85" i="46"/>
  <c r="S86" i="46"/>
  <c r="S87" i="46"/>
  <c r="S88" i="46"/>
  <c r="S89" i="46"/>
  <c r="S90" i="46"/>
  <c r="S93" i="46"/>
  <c r="S96" i="46"/>
  <c r="R85" i="46"/>
  <c r="R86" i="46"/>
  <c r="R87" i="46"/>
  <c r="R88" i="46"/>
  <c r="R89" i="46"/>
  <c r="R90" i="46"/>
  <c r="R93" i="46"/>
  <c r="R96" i="46"/>
  <c r="Q85" i="46"/>
  <c r="Q86" i="46"/>
  <c r="Q87" i="46"/>
  <c r="Q88" i="46"/>
  <c r="Q89" i="46"/>
  <c r="Q90" i="46"/>
  <c r="Q93" i="46"/>
  <c r="Q96" i="46"/>
  <c r="P85" i="46"/>
  <c r="P86" i="46"/>
  <c r="P87" i="46"/>
  <c r="P88" i="46"/>
  <c r="P89" i="46"/>
  <c r="P90" i="46"/>
  <c r="P93" i="46"/>
  <c r="P96" i="46"/>
  <c r="O96" i="46"/>
  <c r="N96" i="46"/>
  <c r="M96" i="46"/>
  <c r="L96" i="46"/>
  <c r="K96" i="46"/>
  <c r="J96" i="46"/>
  <c r="I96" i="46"/>
  <c r="H96" i="46"/>
  <c r="G85" i="46"/>
  <c r="G86" i="46"/>
  <c r="G87" i="46"/>
  <c r="G88" i="46"/>
  <c r="G89" i="46"/>
  <c r="G90" i="46"/>
  <c r="G93" i="46"/>
  <c r="G96" i="46"/>
  <c r="AC94" i="46"/>
  <c r="S95" i="46"/>
  <c r="AA94" i="46"/>
  <c r="W94" i="46"/>
  <c r="S94" i="46"/>
  <c r="G94" i="46"/>
  <c r="AF93" i="44"/>
  <c r="AF96" i="44"/>
  <c r="AE93" i="44"/>
  <c r="AE96" i="44"/>
  <c r="AC93" i="44"/>
  <c r="AC96" i="44"/>
  <c r="AA82" i="44"/>
  <c r="AA85" i="44"/>
  <c r="AA86" i="44"/>
  <c r="AA87" i="44"/>
  <c r="AA88" i="44"/>
  <c r="AA89" i="44"/>
  <c r="AA90" i="44"/>
  <c r="AA93" i="44"/>
  <c r="AA96" i="44"/>
  <c r="Z82" i="44"/>
  <c r="Z85" i="44"/>
  <c r="Z86" i="44"/>
  <c r="Z87" i="44"/>
  <c r="Z88" i="44"/>
  <c r="Z89" i="44"/>
  <c r="Z90" i="44"/>
  <c r="Z93" i="44"/>
  <c r="Z96" i="44"/>
  <c r="Y82" i="44"/>
  <c r="Y85" i="44"/>
  <c r="Y86" i="44"/>
  <c r="Y87" i="44"/>
  <c r="Y88" i="44"/>
  <c r="Y89" i="44"/>
  <c r="Y90" i="44"/>
  <c r="Y93" i="44"/>
  <c r="Y96" i="44"/>
  <c r="X82" i="44"/>
  <c r="X85" i="44"/>
  <c r="X86" i="44"/>
  <c r="X87" i="44"/>
  <c r="X88" i="44"/>
  <c r="X89" i="44"/>
  <c r="X90" i="44"/>
  <c r="X93" i="44"/>
  <c r="X96" i="44"/>
  <c r="W82" i="44"/>
  <c r="W85" i="44"/>
  <c r="W86" i="44"/>
  <c r="W87" i="44"/>
  <c r="W88" i="44"/>
  <c r="W89" i="44"/>
  <c r="W90" i="44"/>
  <c r="W93" i="44"/>
  <c r="W96" i="44"/>
  <c r="V82" i="44"/>
  <c r="V85" i="44"/>
  <c r="V86" i="44"/>
  <c r="V87" i="44"/>
  <c r="V88" i="44"/>
  <c r="V89" i="44"/>
  <c r="V90" i="44"/>
  <c r="V93" i="44"/>
  <c r="V96" i="44"/>
  <c r="U82" i="44"/>
  <c r="U85" i="44"/>
  <c r="U86" i="44"/>
  <c r="U87" i="44"/>
  <c r="U88" i="44"/>
  <c r="U89" i="44"/>
  <c r="U90" i="44"/>
  <c r="U93" i="44"/>
  <c r="U96" i="44"/>
  <c r="T82" i="44"/>
  <c r="T85" i="44"/>
  <c r="T86" i="44"/>
  <c r="T87" i="44"/>
  <c r="T88" i="44"/>
  <c r="T89" i="44"/>
  <c r="T90" i="44"/>
  <c r="T93" i="44"/>
  <c r="T96" i="44"/>
  <c r="S85" i="44"/>
  <c r="S86" i="44"/>
  <c r="S87" i="44"/>
  <c r="S88" i="44"/>
  <c r="S89" i="44"/>
  <c r="S90" i="44"/>
  <c r="S93" i="44"/>
  <c r="S96" i="44"/>
  <c r="R85" i="44"/>
  <c r="R86" i="44"/>
  <c r="R87" i="44"/>
  <c r="R88" i="44"/>
  <c r="R89" i="44"/>
  <c r="R90" i="44"/>
  <c r="R93" i="44"/>
  <c r="R96" i="44"/>
  <c r="Q85" i="44"/>
  <c r="Q86" i="44"/>
  <c r="Q87" i="44"/>
  <c r="Q88" i="44"/>
  <c r="Q89" i="44"/>
  <c r="Q90" i="44"/>
  <c r="Q93" i="44"/>
  <c r="Q96" i="44"/>
  <c r="P85" i="44"/>
  <c r="P86" i="44"/>
  <c r="P87" i="44"/>
  <c r="P88" i="44"/>
  <c r="P89" i="44"/>
  <c r="P90" i="44"/>
  <c r="P93" i="44"/>
  <c r="P96" i="44"/>
  <c r="O96" i="44"/>
  <c r="N96" i="44"/>
  <c r="M96" i="44"/>
  <c r="L96" i="44"/>
  <c r="K96" i="44"/>
  <c r="J96" i="44"/>
  <c r="I96" i="44"/>
  <c r="H96" i="44"/>
  <c r="G85" i="44"/>
  <c r="G86" i="44"/>
  <c r="G87" i="44"/>
  <c r="G88" i="44"/>
  <c r="G89" i="44"/>
  <c r="G90" i="44"/>
  <c r="G93" i="44"/>
  <c r="G96" i="44"/>
  <c r="AC94" i="44"/>
  <c r="S95" i="44"/>
  <c r="AA94" i="44"/>
  <c r="W94" i="44"/>
  <c r="S94" i="44"/>
  <c r="G94" i="44"/>
  <c r="AF93" i="43"/>
  <c r="AF96" i="43"/>
  <c r="AE93" i="43"/>
  <c r="AE96" i="43"/>
  <c r="AC93" i="43"/>
  <c r="AC96" i="43"/>
  <c r="AA82" i="43"/>
  <c r="AA85" i="43"/>
  <c r="AA86" i="43"/>
  <c r="AA87" i="43"/>
  <c r="AA88" i="43"/>
  <c r="AA89" i="43"/>
  <c r="AA90" i="43"/>
  <c r="AA93" i="43"/>
  <c r="AA96" i="43"/>
  <c r="Z82" i="43"/>
  <c r="Z85" i="43"/>
  <c r="Z86" i="43"/>
  <c r="Z87" i="43"/>
  <c r="Z88" i="43"/>
  <c r="Z89" i="43"/>
  <c r="Z90" i="43"/>
  <c r="Z93" i="43"/>
  <c r="Z96" i="43"/>
  <c r="Y82" i="43"/>
  <c r="Y85" i="43"/>
  <c r="Y86" i="43"/>
  <c r="Y87" i="43"/>
  <c r="Y88" i="43"/>
  <c r="Y89" i="43"/>
  <c r="Y90" i="43"/>
  <c r="Y93" i="43"/>
  <c r="Y96" i="43"/>
  <c r="X82" i="43"/>
  <c r="X85" i="43"/>
  <c r="X86" i="43"/>
  <c r="X87" i="43"/>
  <c r="X88" i="43"/>
  <c r="X89" i="43"/>
  <c r="X90" i="43"/>
  <c r="X93" i="43"/>
  <c r="X96" i="43"/>
  <c r="W82" i="43"/>
  <c r="W85" i="43"/>
  <c r="W86" i="43"/>
  <c r="W87" i="43"/>
  <c r="W88" i="43"/>
  <c r="W89" i="43"/>
  <c r="W90" i="43"/>
  <c r="W93" i="43"/>
  <c r="W96" i="43"/>
  <c r="V82" i="43"/>
  <c r="V85" i="43"/>
  <c r="V86" i="43"/>
  <c r="V87" i="43"/>
  <c r="V88" i="43"/>
  <c r="V89" i="43"/>
  <c r="V90" i="43"/>
  <c r="V93" i="43"/>
  <c r="V96" i="43"/>
  <c r="U82" i="43"/>
  <c r="U85" i="43"/>
  <c r="U86" i="43"/>
  <c r="U87" i="43"/>
  <c r="U88" i="43"/>
  <c r="U89" i="43"/>
  <c r="U90" i="43"/>
  <c r="U93" i="43"/>
  <c r="U96" i="43"/>
  <c r="T82" i="43"/>
  <c r="T85" i="43"/>
  <c r="T86" i="43"/>
  <c r="T87" i="43"/>
  <c r="T88" i="43"/>
  <c r="T89" i="43"/>
  <c r="T90" i="43"/>
  <c r="T93" i="43"/>
  <c r="T96" i="43"/>
  <c r="S85" i="43"/>
  <c r="S86" i="43"/>
  <c r="S87" i="43"/>
  <c r="S88" i="43"/>
  <c r="S89" i="43"/>
  <c r="S90" i="43"/>
  <c r="S93" i="43"/>
  <c r="S96" i="43"/>
  <c r="R85" i="43"/>
  <c r="R86" i="43"/>
  <c r="R87" i="43"/>
  <c r="R88" i="43"/>
  <c r="R89" i="43"/>
  <c r="R90" i="43"/>
  <c r="R93" i="43"/>
  <c r="R96" i="43"/>
  <c r="Q85" i="43"/>
  <c r="Q86" i="43"/>
  <c r="Q87" i="43"/>
  <c r="Q88" i="43"/>
  <c r="Q89" i="43"/>
  <c r="Q90" i="43"/>
  <c r="Q93" i="43"/>
  <c r="Q96" i="43"/>
  <c r="P85" i="43"/>
  <c r="P86" i="43"/>
  <c r="P87" i="43"/>
  <c r="P88" i="43"/>
  <c r="P89" i="43"/>
  <c r="P90" i="43"/>
  <c r="P93" i="43"/>
  <c r="P96" i="43"/>
  <c r="O96" i="43"/>
  <c r="N96" i="43"/>
  <c r="M96" i="43"/>
  <c r="L96" i="43"/>
  <c r="K96" i="43"/>
  <c r="J96" i="43"/>
  <c r="I96" i="43"/>
  <c r="H96" i="43"/>
  <c r="G85" i="43"/>
  <c r="G86" i="43"/>
  <c r="G87" i="43"/>
  <c r="G88" i="43"/>
  <c r="G89" i="43"/>
  <c r="G90" i="43"/>
  <c r="G93" i="43"/>
  <c r="G96" i="43"/>
  <c r="AC94" i="43"/>
  <c r="S95" i="43"/>
  <c r="AA94" i="43"/>
  <c r="W94" i="43"/>
  <c r="S94" i="43"/>
  <c r="G94" i="43"/>
  <c r="AF93" i="42"/>
  <c r="AF96" i="42"/>
  <c r="AE93" i="42"/>
  <c r="AE96" i="42"/>
  <c r="AC93" i="42"/>
  <c r="AC96" i="42"/>
  <c r="AA82" i="42"/>
  <c r="AA85" i="42"/>
  <c r="AA86" i="42"/>
  <c r="AA87" i="42"/>
  <c r="AA88" i="42"/>
  <c r="AA89" i="42"/>
  <c r="AA90" i="42"/>
  <c r="AA93" i="42"/>
  <c r="AA96" i="42"/>
  <c r="Z82" i="42"/>
  <c r="Z85" i="42"/>
  <c r="Z86" i="42"/>
  <c r="Z87" i="42"/>
  <c r="Z88" i="42"/>
  <c r="Z89" i="42"/>
  <c r="Z90" i="42"/>
  <c r="Z93" i="42"/>
  <c r="Z96" i="42"/>
  <c r="Y82" i="42"/>
  <c r="Y85" i="42"/>
  <c r="Y86" i="42"/>
  <c r="Y87" i="42"/>
  <c r="Y88" i="42"/>
  <c r="Y89" i="42"/>
  <c r="Y90" i="42"/>
  <c r="Y93" i="42"/>
  <c r="Y96" i="42"/>
  <c r="X82" i="42"/>
  <c r="X85" i="42"/>
  <c r="X86" i="42"/>
  <c r="X87" i="42"/>
  <c r="X88" i="42"/>
  <c r="X89" i="42"/>
  <c r="X90" i="42"/>
  <c r="X93" i="42"/>
  <c r="X96" i="42"/>
  <c r="W82" i="42"/>
  <c r="W85" i="42"/>
  <c r="W86" i="42"/>
  <c r="W87" i="42"/>
  <c r="W88" i="42"/>
  <c r="W89" i="42"/>
  <c r="W90" i="42"/>
  <c r="W93" i="42"/>
  <c r="W96" i="42"/>
  <c r="V82" i="42"/>
  <c r="V85" i="42"/>
  <c r="V86" i="42"/>
  <c r="V87" i="42"/>
  <c r="V88" i="42"/>
  <c r="V89" i="42"/>
  <c r="V90" i="42"/>
  <c r="V93" i="42"/>
  <c r="V96" i="42"/>
  <c r="U82" i="42"/>
  <c r="U85" i="42"/>
  <c r="U86" i="42"/>
  <c r="U87" i="42"/>
  <c r="U88" i="42"/>
  <c r="U89" i="42"/>
  <c r="U90" i="42"/>
  <c r="U93" i="42"/>
  <c r="U96" i="42"/>
  <c r="T82" i="42"/>
  <c r="T85" i="42"/>
  <c r="T86" i="42"/>
  <c r="T87" i="42"/>
  <c r="T88" i="42"/>
  <c r="T89" i="42"/>
  <c r="T90" i="42"/>
  <c r="T93" i="42"/>
  <c r="T96" i="42"/>
  <c r="S85" i="42"/>
  <c r="S86" i="42"/>
  <c r="S87" i="42"/>
  <c r="S88" i="42"/>
  <c r="S89" i="42"/>
  <c r="S90" i="42"/>
  <c r="S93" i="42"/>
  <c r="S96" i="42"/>
  <c r="R85" i="42"/>
  <c r="R86" i="42"/>
  <c r="R87" i="42"/>
  <c r="R88" i="42"/>
  <c r="R89" i="42"/>
  <c r="R90" i="42"/>
  <c r="R93" i="42"/>
  <c r="R96" i="42"/>
  <c r="Q85" i="42"/>
  <c r="Q86" i="42"/>
  <c r="Q87" i="42"/>
  <c r="Q88" i="42"/>
  <c r="Q89" i="42"/>
  <c r="Q90" i="42"/>
  <c r="Q93" i="42"/>
  <c r="Q96" i="42"/>
  <c r="P85" i="42"/>
  <c r="P86" i="42"/>
  <c r="P87" i="42"/>
  <c r="P88" i="42"/>
  <c r="P89" i="42"/>
  <c r="P90" i="42"/>
  <c r="P93" i="42"/>
  <c r="P96" i="42"/>
  <c r="O96" i="42"/>
  <c r="N96" i="42"/>
  <c r="M96" i="42"/>
  <c r="L96" i="42"/>
  <c r="K96" i="42"/>
  <c r="J96" i="42"/>
  <c r="I96" i="42"/>
  <c r="H96" i="42"/>
  <c r="G85" i="42"/>
  <c r="G86" i="42"/>
  <c r="G87" i="42"/>
  <c r="G88" i="42"/>
  <c r="G89" i="42"/>
  <c r="G90" i="42"/>
  <c r="G93" i="42"/>
  <c r="G96" i="42"/>
  <c r="AC94" i="42"/>
  <c r="S95" i="42"/>
  <c r="AA94" i="42"/>
  <c r="W94" i="42"/>
  <c r="S94" i="42"/>
  <c r="G94" i="42"/>
  <c r="AF85" i="41"/>
  <c r="AF86" i="41"/>
  <c r="AF87" i="41"/>
  <c r="AF88" i="41"/>
  <c r="AF89" i="41"/>
  <c r="AF90" i="41"/>
  <c r="AF93" i="41"/>
  <c r="AF96" i="41"/>
  <c r="AE85" i="41"/>
  <c r="AE90" i="41"/>
  <c r="AC85" i="41"/>
  <c r="AC86" i="41"/>
  <c r="AC87" i="41"/>
  <c r="AC88" i="41"/>
  <c r="AC89" i="41"/>
  <c r="AC90" i="41"/>
  <c r="AC93" i="41"/>
  <c r="AC96" i="41"/>
  <c r="AA82" i="41"/>
  <c r="AA85" i="41"/>
  <c r="AA86" i="41"/>
  <c r="AA87" i="41"/>
  <c r="AA88" i="41"/>
  <c r="AA89" i="41"/>
  <c r="AA90" i="41"/>
  <c r="AA93" i="41"/>
  <c r="AA96" i="41"/>
  <c r="Z82" i="41"/>
  <c r="Z85" i="41"/>
  <c r="Z86" i="41"/>
  <c r="Z87" i="41"/>
  <c r="Z88" i="41"/>
  <c r="Z89" i="41"/>
  <c r="Z90" i="41"/>
  <c r="Z93" i="41"/>
  <c r="Z96" i="41"/>
  <c r="Y82" i="41"/>
  <c r="Y85" i="41"/>
  <c r="Y86" i="41"/>
  <c r="Y87" i="41"/>
  <c r="Y88" i="41"/>
  <c r="Y89" i="41"/>
  <c r="Y90" i="41"/>
  <c r="Y93" i="41"/>
  <c r="Y96" i="41"/>
  <c r="X82" i="41"/>
  <c r="X85" i="41"/>
  <c r="X86" i="41"/>
  <c r="X87" i="41"/>
  <c r="X88" i="41"/>
  <c r="X89" i="41"/>
  <c r="X90" i="41"/>
  <c r="X93" i="41"/>
  <c r="X96" i="41"/>
  <c r="W82" i="41"/>
  <c r="W85" i="41"/>
  <c r="W86" i="41"/>
  <c r="W87" i="41"/>
  <c r="W88" i="41"/>
  <c r="W89" i="41"/>
  <c r="W90" i="41"/>
  <c r="W93" i="41"/>
  <c r="W96" i="41"/>
  <c r="V82" i="41"/>
  <c r="V85" i="41"/>
  <c r="V86" i="41"/>
  <c r="V87" i="41"/>
  <c r="V88" i="41"/>
  <c r="V89" i="41"/>
  <c r="V90" i="41"/>
  <c r="V93" i="41"/>
  <c r="V96" i="41"/>
  <c r="U82" i="41"/>
  <c r="U85" i="41"/>
  <c r="U86" i="41"/>
  <c r="U87" i="41"/>
  <c r="U88" i="41"/>
  <c r="U89" i="41"/>
  <c r="U90" i="41"/>
  <c r="U93" i="41"/>
  <c r="U96" i="41"/>
  <c r="T82" i="41"/>
  <c r="T85" i="41"/>
  <c r="T86" i="41"/>
  <c r="T87" i="41"/>
  <c r="T88" i="41"/>
  <c r="T89" i="41"/>
  <c r="T90" i="41"/>
  <c r="T93" i="41"/>
  <c r="T96" i="41"/>
  <c r="R96" i="41"/>
  <c r="P96" i="41"/>
  <c r="O96" i="41"/>
  <c r="N96" i="41"/>
  <c r="G96" i="41"/>
  <c r="AC94" i="41"/>
  <c r="AA94" i="41"/>
  <c r="W94" i="41"/>
  <c r="AF85" i="40"/>
  <c r="AF86" i="40"/>
  <c r="AF87" i="40"/>
  <c r="AF88" i="40"/>
  <c r="AF89" i="40"/>
  <c r="AF90" i="40"/>
  <c r="AF93" i="40"/>
  <c r="AF96" i="40"/>
  <c r="AE85" i="40"/>
  <c r="AE89" i="40"/>
  <c r="AE90" i="40"/>
  <c r="AC85" i="40"/>
  <c r="AC86" i="40"/>
  <c r="AC87" i="40"/>
  <c r="AC88" i="40"/>
  <c r="AC89" i="40"/>
  <c r="AC90" i="40"/>
  <c r="AC93" i="40"/>
  <c r="AC96" i="40"/>
  <c r="AA82" i="40"/>
  <c r="AA85" i="40"/>
  <c r="AA86" i="40"/>
  <c r="AA87" i="40"/>
  <c r="AA88" i="40"/>
  <c r="AA89" i="40"/>
  <c r="AA90" i="40"/>
  <c r="AA93" i="40"/>
  <c r="AA96" i="40"/>
  <c r="Z82" i="40"/>
  <c r="Z85" i="40"/>
  <c r="Z86" i="40"/>
  <c r="Z87" i="40"/>
  <c r="Z88" i="40"/>
  <c r="Z89" i="40"/>
  <c r="Z90" i="40"/>
  <c r="Z93" i="40"/>
  <c r="Z96" i="40"/>
  <c r="Y82" i="40"/>
  <c r="Y85" i="40"/>
  <c r="Y86" i="40"/>
  <c r="Y87" i="40"/>
  <c r="Y88" i="40"/>
  <c r="Y89" i="40"/>
  <c r="Y90" i="40"/>
  <c r="Y93" i="40"/>
  <c r="Y96" i="40"/>
  <c r="X82" i="40"/>
  <c r="X85" i="40"/>
  <c r="X86" i="40"/>
  <c r="X87" i="40"/>
  <c r="X88" i="40"/>
  <c r="X89" i="40"/>
  <c r="X90" i="40"/>
  <c r="X93" i="40"/>
  <c r="X96" i="40"/>
  <c r="W82" i="40"/>
  <c r="W85" i="40"/>
  <c r="W86" i="40"/>
  <c r="W87" i="40"/>
  <c r="W88" i="40"/>
  <c r="W89" i="40"/>
  <c r="W90" i="40"/>
  <c r="W93" i="40"/>
  <c r="W96" i="40"/>
  <c r="V82" i="40"/>
  <c r="V85" i="40"/>
  <c r="V86" i="40"/>
  <c r="V87" i="40"/>
  <c r="V88" i="40"/>
  <c r="V89" i="40"/>
  <c r="V90" i="40"/>
  <c r="V93" i="40"/>
  <c r="V96" i="40"/>
  <c r="U82" i="40"/>
  <c r="U85" i="40"/>
  <c r="U86" i="40"/>
  <c r="U87" i="40"/>
  <c r="U88" i="40"/>
  <c r="U89" i="40"/>
  <c r="U90" i="40"/>
  <c r="U93" i="40"/>
  <c r="U96" i="40"/>
  <c r="T82" i="40"/>
  <c r="T85" i="40"/>
  <c r="T86" i="40"/>
  <c r="T87" i="40"/>
  <c r="T88" i="40"/>
  <c r="T89" i="40"/>
  <c r="T90" i="40"/>
  <c r="T93" i="40"/>
  <c r="T96" i="40"/>
  <c r="R96" i="40"/>
  <c r="P96" i="40"/>
  <c r="O96" i="40"/>
  <c r="N96" i="40"/>
  <c r="G96" i="40"/>
  <c r="AC94" i="40"/>
  <c r="AA94" i="40"/>
  <c r="W94" i="40"/>
  <c r="AF93" i="38"/>
  <c r="AF96" i="38"/>
  <c r="AC93" i="38"/>
  <c r="AC96" i="38"/>
  <c r="AA82" i="38"/>
  <c r="AA85" i="38"/>
  <c r="AA86" i="38"/>
  <c r="AA87" i="38"/>
  <c r="AA88" i="38"/>
  <c r="AA89" i="38"/>
  <c r="AA90" i="38"/>
  <c r="AA93" i="38"/>
  <c r="AA96" i="38"/>
  <c r="Z82" i="38"/>
  <c r="Z85" i="38"/>
  <c r="Z86" i="38"/>
  <c r="Z87" i="38"/>
  <c r="Z88" i="38"/>
  <c r="Z89" i="38"/>
  <c r="Z90" i="38"/>
  <c r="Z93" i="38"/>
  <c r="Z96" i="38"/>
  <c r="Y82" i="38"/>
  <c r="Y85" i="38"/>
  <c r="Y86" i="38"/>
  <c r="Y87" i="38"/>
  <c r="Y88" i="38"/>
  <c r="Y89" i="38"/>
  <c r="Y90" i="38"/>
  <c r="Y93" i="38"/>
  <c r="Y96" i="38"/>
  <c r="X82" i="38"/>
  <c r="X85" i="38"/>
  <c r="X86" i="38"/>
  <c r="X87" i="38"/>
  <c r="X88" i="38"/>
  <c r="X89" i="38"/>
  <c r="X90" i="38"/>
  <c r="X93" i="38"/>
  <c r="X96" i="38"/>
  <c r="W82" i="38"/>
  <c r="W85" i="38"/>
  <c r="W86" i="38"/>
  <c r="W87" i="38"/>
  <c r="W88" i="38"/>
  <c r="W89" i="38"/>
  <c r="W90" i="38"/>
  <c r="W93" i="38"/>
  <c r="W96" i="38"/>
  <c r="V82" i="38"/>
  <c r="V85" i="38"/>
  <c r="V86" i="38"/>
  <c r="V87" i="38"/>
  <c r="V88" i="38"/>
  <c r="V89" i="38"/>
  <c r="V90" i="38"/>
  <c r="V93" i="38"/>
  <c r="V96" i="38"/>
  <c r="U82" i="38"/>
  <c r="U85" i="38"/>
  <c r="U86" i="38"/>
  <c r="U87" i="38"/>
  <c r="U88" i="38"/>
  <c r="U89" i="38"/>
  <c r="U90" i="38"/>
  <c r="U93" i="38"/>
  <c r="U96" i="38"/>
  <c r="T82" i="38"/>
  <c r="T85" i="38"/>
  <c r="T86" i="38"/>
  <c r="T87" i="38"/>
  <c r="T88" i="38"/>
  <c r="T89" i="38"/>
  <c r="T90" i="38"/>
  <c r="T93" i="38"/>
  <c r="T96" i="38"/>
  <c r="R96" i="38"/>
  <c r="P96" i="38"/>
  <c r="O96" i="38"/>
  <c r="N96" i="38"/>
  <c r="G96" i="38"/>
  <c r="AC94" i="38"/>
  <c r="AA94" i="38"/>
  <c r="W94" i="38"/>
  <c r="AF93" i="37"/>
  <c r="AF96" i="37"/>
  <c r="AE93" i="37"/>
  <c r="AE96" i="37"/>
  <c r="AC93" i="37"/>
  <c r="AC96" i="37"/>
  <c r="AA82" i="37"/>
  <c r="AA85" i="37"/>
  <c r="AA86" i="37"/>
  <c r="AA87" i="37"/>
  <c r="AA88" i="37"/>
  <c r="AA89" i="37"/>
  <c r="AA90" i="37"/>
  <c r="AA93" i="37"/>
  <c r="AA96" i="37"/>
  <c r="Z82" i="37"/>
  <c r="Z85" i="37"/>
  <c r="Z86" i="37"/>
  <c r="Z87" i="37"/>
  <c r="Z88" i="37"/>
  <c r="Z89" i="37"/>
  <c r="Z90" i="37"/>
  <c r="Z93" i="37"/>
  <c r="Z96" i="37"/>
  <c r="Y82" i="37"/>
  <c r="Y85" i="37"/>
  <c r="Y86" i="37"/>
  <c r="Y87" i="37"/>
  <c r="Y88" i="37"/>
  <c r="Y89" i="37"/>
  <c r="Y90" i="37"/>
  <c r="Y93" i="37"/>
  <c r="Y96" i="37"/>
  <c r="X82" i="37"/>
  <c r="X85" i="37"/>
  <c r="X86" i="37"/>
  <c r="X87" i="37"/>
  <c r="X88" i="37"/>
  <c r="X89" i="37"/>
  <c r="X90" i="37"/>
  <c r="X93" i="37"/>
  <c r="X96" i="37"/>
  <c r="W82" i="37"/>
  <c r="W85" i="37"/>
  <c r="W86" i="37"/>
  <c r="W87" i="37"/>
  <c r="W88" i="37"/>
  <c r="W89" i="37"/>
  <c r="W90" i="37"/>
  <c r="W93" i="37"/>
  <c r="W96" i="37"/>
  <c r="V82" i="37"/>
  <c r="V85" i="37"/>
  <c r="V86" i="37"/>
  <c r="V87" i="37"/>
  <c r="V88" i="37"/>
  <c r="V89" i="37"/>
  <c r="V90" i="37"/>
  <c r="V93" i="37"/>
  <c r="V96" i="37"/>
  <c r="U82" i="37"/>
  <c r="U85" i="37"/>
  <c r="U86" i="37"/>
  <c r="U87" i="37"/>
  <c r="U88" i="37"/>
  <c r="U89" i="37"/>
  <c r="U90" i="37"/>
  <c r="U93" i="37"/>
  <c r="U96" i="37"/>
  <c r="T82" i="37"/>
  <c r="T85" i="37"/>
  <c r="T86" i="37"/>
  <c r="T87" i="37"/>
  <c r="T88" i="37"/>
  <c r="T89" i="37"/>
  <c r="T90" i="37"/>
  <c r="T93" i="37"/>
  <c r="T96" i="37"/>
  <c r="S96" i="37"/>
  <c r="R96" i="37"/>
  <c r="Q96" i="37"/>
  <c r="P96" i="37"/>
  <c r="O96" i="37"/>
  <c r="N96" i="37"/>
  <c r="M96" i="37"/>
  <c r="L96" i="37"/>
  <c r="K96" i="37"/>
  <c r="J96" i="37"/>
  <c r="I96" i="37"/>
  <c r="H96" i="37"/>
  <c r="G96" i="37"/>
  <c r="AC94" i="37"/>
  <c r="AA94" i="37"/>
  <c r="W94" i="37"/>
  <c r="AF93" i="36"/>
  <c r="AF96" i="36"/>
  <c r="AE93" i="36"/>
  <c r="AE96" i="36"/>
  <c r="AC93" i="36"/>
  <c r="AC96" i="36"/>
  <c r="AA82" i="36"/>
  <c r="AA85" i="36"/>
  <c r="AA86" i="36"/>
  <c r="AA87" i="36"/>
  <c r="AA88" i="36"/>
  <c r="AA89" i="36"/>
  <c r="AA90" i="36"/>
  <c r="AA93" i="36"/>
  <c r="AA96" i="36"/>
  <c r="Z82" i="36"/>
  <c r="Z85" i="36"/>
  <c r="Z86" i="36"/>
  <c r="Z87" i="36"/>
  <c r="Z88" i="36"/>
  <c r="Z89" i="36"/>
  <c r="Z90" i="36"/>
  <c r="Z93" i="36"/>
  <c r="Z96" i="36"/>
  <c r="Y82" i="36"/>
  <c r="Y85" i="36"/>
  <c r="Y86" i="36"/>
  <c r="Y87" i="36"/>
  <c r="Y88" i="36"/>
  <c r="Y89" i="36"/>
  <c r="Y90" i="36"/>
  <c r="Y93" i="36"/>
  <c r="Y96" i="36"/>
  <c r="X82" i="36"/>
  <c r="X85" i="36"/>
  <c r="X86" i="36"/>
  <c r="X87" i="36"/>
  <c r="X88" i="36"/>
  <c r="X89" i="36"/>
  <c r="X90" i="36"/>
  <c r="X93" i="36"/>
  <c r="X96" i="36"/>
  <c r="W82" i="36"/>
  <c r="W85" i="36"/>
  <c r="W86" i="36"/>
  <c r="W87" i="36"/>
  <c r="W88" i="36"/>
  <c r="W89" i="36"/>
  <c r="W90" i="36"/>
  <c r="W93" i="36"/>
  <c r="W96" i="36"/>
  <c r="V82" i="36"/>
  <c r="V85" i="36"/>
  <c r="V86" i="36"/>
  <c r="V87" i="36"/>
  <c r="V88" i="36"/>
  <c r="V89" i="36"/>
  <c r="V90" i="36"/>
  <c r="V93" i="36"/>
  <c r="V96" i="36"/>
  <c r="U82" i="36"/>
  <c r="U85" i="36"/>
  <c r="U86" i="36"/>
  <c r="U87" i="36"/>
  <c r="U88" i="36"/>
  <c r="U89" i="36"/>
  <c r="U90" i="36"/>
  <c r="U93" i="36"/>
  <c r="U96" i="36"/>
  <c r="T82" i="36"/>
  <c r="T85" i="36"/>
  <c r="T86" i="36"/>
  <c r="T87" i="36"/>
  <c r="T88" i="36"/>
  <c r="T89" i="36"/>
  <c r="T90" i="36"/>
  <c r="T93" i="36"/>
  <c r="T96" i="36"/>
  <c r="S96" i="36"/>
  <c r="R96" i="36"/>
  <c r="Q96" i="36"/>
  <c r="P96" i="36"/>
  <c r="O96" i="36"/>
  <c r="N96" i="36"/>
  <c r="M96" i="36"/>
  <c r="L96" i="36"/>
  <c r="K96" i="36"/>
  <c r="J96" i="36"/>
  <c r="I96" i="36"/>
  <c r="H96" i="36"/>
  <c r="G96" i="36"/>
  <c r="AC94" i="36"/>
  <c r="AA94" i="36"/>
  <c r="W94" i="36"/>
  <c r="AF93" i="35"/>
  <c r="AF96" i="35"/>
  <c r="AE93" i="35"/>
  <c r="AE96" i="35"/>
  <c r="AC93" i="35"/>
  <c r="AC96" i="35"/>
  <c r="AA82" i="35"/>
  <c r="AA85" i="35"/>
  <c r="AA86" i="35"/>
  <c r="AA87" i="35"/>
  <c r="AA88" i="35"/>
  <c r="AA89" i="35"/>
  <c r="AA90" i="35"/>
  <c r="AA93" i="35"/>
  <c r="AA96" i="35"/>
  <c r="Z82" i="35"/>
  <c r="Z85" i="35"/>
  <c r="Z86" i="35"/>
  <c r="Z87" i="35"/>
  <c r="Z88" i="35"/>
  <c r="Z89" i="35"/>
  <c r="Z90" i="35"/>
  <c r="Z93" i="35"/>
  <c r="Z96" i="35"/>
  <c r="Y82" i="35"/>
  <c r="Y85" i="35"/>
  <c r="Y86" i="35"/>
  <c r="Y87" i="35"/>
  <c r="Y88" i="35"/>
  <c r="Y89" i="35"/>
  <c r="Y90" i="35"/>
  <c r="Y93" i="35"/>
  <c r="Y96" i="35"/>
  <c r="X82" i="35"/>
  <c r="X85" i="35"/>
  <c r="X86" i="35"/>
  <c r="X87" i="35"/>
  <c r="X88" i="35"/>
  <c r="X89" i="35"/>
  <c r="X90" i="35"/>
  <c r="X93" i="35"/>
  <c r="X96" i="35"/>
  <c r="W82" i="35"/>
  <c r="W85" i="35"/>
  <c r="W86" i="35"/>
  <c r="W87" i="35"/>
  <c r="W88" i="35"/>
  <c r="W89" i="35"/>
  <c r="W90" i="35"/>
  <c r="W93" i="35"/>
  <c r="W96" i="35"/>
  <c r="V82" i="35"/>
  <c r="V85" i="35"/>
  <c r="V86" i="35"/>
  <c r="V87" i="35"/>
  <c r="V88" i="35"/>
  <c r="V89" i="35"/>
  <c r="V90" i="35"/>
  <c r="V93" i="35"/>
  <c r="V96" i="35"/>
  <c r="U82" i="35"/>
  <c r="U85" i="35"/>
  <c r="U86" i="35"/>
  <c r="U87" i="35"/>
  <c r="U88" i="35"/>
  <c r="U89" i="35"/>
  <c r="U90" i="35"/>
  <c r="U93" i="35"/>
  <c r="U96" i="35"/>
  <c r="T82" i="35"/>
  <c r="T85" i="35"/>
  <c r="T86" i="35"/>
  <c r="T87" i="35"/>
  <c r="T88" i="35"/>
  <c r="T89" i="35"/>
  <c r="T90" i="35"/>
  <c r="T93" i="35"/>
  <c r="T96" i="35"/>
  <c r="S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AC94" i="35"/>
  <c r="AA94" i="35"/>
  <c r="W94" i="35"/>
  <c r="AF93" i="11"/>
  <c r="AF96" i="11"/>
  <c r="AC93" i="11"/>
  <c r="AC96" i="11"/>
  <c r="AA82" i="11"/>
  <c r="AA85" i="11"/>
  <c r="AA86" i="11"/>
  <c r="AA87" i="11"/>
  <c r="AA88" i="11"/>
  <c r="AA89" i="11"/>
  <c r="AA90" i="11"/>
  <c r="AA93" i="11"/>
  <c r="AA96" i="11"/>
  <c r="Z82" i="11"/>
  <c r="Z85" i="11"/>
  <c r="Z86" i="11"/>
  <c r="Z87" i="11"/>
  <c r="Z88" i="11"/>
  <c r="Z89" i="11"/>
  <c r="Z90" i="11"/>
  <c r="Z93" i="11"/>
  <c r="Z96" i="11"/>
  <c r="Y82" i="11"/>
  <c r="Y85" i="11"/>
  <c r="Y86" i="11"/>
  <c r="Y87" i="11"/>
  <c r="Y88" i="11"/>
  <c r="Y89" i="11"/>
  <c r="Y90" i="11"/>
  <c r="Y93" i="11"/>
  <c r="Y96" i="11"/>
  <c r="X82" i="11"/>
  <c r="X85" i="11"/>
  <c r="X86" i="11"/>
  <c r="X87" i="11"/>
  <c r="X88" i="11"/>
  <c r="X89" i="11"/>
  <c r="X90" i="11"/>
  <c r="X93" i="11"/>
  <c r="X96" i="11"/>
  <c r="W82" i="11"/>
  <c r="W85" i="11"/>
  <c r="W86" i="11"/>
  <c r="W87" i="11"/>
  <c r="W88" i="11"/>
  <c r="W89" i="11"/>
  <c r="W90" i="11"/>
  <c r="W93" i="11"/>
  <c r="W96" i="11"/>
  <c r="V82" i="11"/>
  <c r="V85" i="11"/>
  <c r="V86" i="11"/>
  <c r="V87" i="11"/>
  <c r="V88" i="11"/>
  <c r="V89" i="11"/>
  <c r="V90" i="11"/>
  <c r="V93" i="11"/>
  <c r="V96" i="11"/>
  <c r="U82" i="11"/>
  <c r="U85" i="11"/>
  <c r="U86" i="11"/>
  <c r="U87" i="11"/>
  <c r="U88" i="11"/>
  <c r="U89" i="11"/>
  <c r="U90" i="11"/>
  <c r="U93" i="11"/>
  <c r="U96" i="11"/>
  <c r="T82" i="11"/>
  <c r="T85" i="11"/>
  <c r="T86" i="11"/>
  <c r="T87" i="11"/>
  <c r="T88" i="11"/>
  <c r="T89" i="11"/>
  <c r="T90" i="11"/>
  <c r="T93" i="11"/>
  <c r="T96" i="11"/>
  <c r="R96" i="11"/>
  <c r="P96" i="11"/>
  <c r="O96" i="11"/>
  <c r="N96" i="11"/>
  <c r="G96" i="11"/>
  <c r="AC94" i="11"/>
  <c r="AA94" i="11"/>
  <c r="W94" i="11"/>
  <c r="AF93" i="10"/>
  <c r="AF96" i="10"/>
  <c r="AC93" i="10"/>
  <c r="AC94" i="10"/>
  <c r="AE93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G90" i="10"/>
  <c r="G89" i="10"/>
  <c r="G88" i="10"/>
  <c r="G87" i="10"/>
  <c r="G86" i="10"/>
  <c r="G85" i="10"/>
  <c r="AE96" i="10"/>
  <c r="AC96" i="10"/>
  <c r="AA93" i="10"/>
  <c r="AA82" i="10"/>
  <c r="AA96" i="10"/>
  <c r="Z93" i="10"/>
  <c r="Z82" i="10"/>
  <c r="Z96" i="10"/>
  <c r="Y93" i="10"/>
  <c r="Y82" i="10"/>
  <c r="Y96" i="10"/>
  <c r="X93" i="10"/>
  <c r="X82" i="10"/>
  <c r="X96" i="10"/>
  <c r="W93" i="10"/>
  <c r="W82" i="10"/>
  <c r="W96" i="10"/>
  <c r="V93" i="10"/>
  <c r="V82" i="10"/>
  <c r="V96" i="10"/>
  <c r="U93" i="10"/>
  <c r="U82" i="10"/>
  <c r="U96" i="10"/>
  <c r="T93" i="10"/>
  <c r="T82" i="10"/>
  <c r="T96" i="10"/>
  <c r="AA94" i="10"/>
  <c r="W94" i="10"/>
  <c r="S93" i="10"/>
  <c r="S96" i="10"/>
  <c r="R93" i="10"/>
  <c r="R96" i="10"/>
  <c r="Q93" i="10"/>
  <c r="Q96" i="10"/>
  <c r="P93" i="10"/>
  <c r="P96" i="10"/>
  <c r="O96" i="10"/>
  <c r="N96" i="10"/>
  <c r="M96" i="10"/>
  <c r="L96" i="10"/>
  <c r="K96" i="10"/>
  <c r="J96" i="10"/>
  <c r="I96" i="10"/>
  <c r="H96" i="10"/>
  <c r="G93" i="10"/>
  <c r="G96" i="10"/>
  <c r="S95" i="10"/>
  <c r="S94" i="10"/>
  <c r="G94" i="10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E49" i="6"/>
  <c r="D49" i="6"/>
  <c r="C49" i="6"/>
  <c r="F48" i="6"/>
  <c r="E48" i="6"/>
  <c r="D48" i="6"/>
  <c r="C48" i="6"/>
  <c r="C47" i="6"/>
  <c r="F46" i="6"/>
  <c r="E46" i="6"/>
  <c r="D46" i="6"/>
  <c r="C46" i="6"/>
  <c r="F45" i="6"/>
  <c r="E45" i="6"/>
  <c r="D45" i="6"/>
  <c r="C45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C14" i="6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S78" i="54"/>
  <c r="R78" i="54"/>
  <c r="Q78" i="54"/>
  <c r="P78" i="54"/>
  <c r="O78" i="54"/>
  <c r="N78" i="54"/>
  <c r="M78" i="54"/>
  <c r="L78" i="54"/>
  <c r="K78" i="54"/>
  <c r="J78" i="54"/>
  <c r="I78" i="54"/>
  <c r="G78" i="54"/>
  <c r="S77" i="54"/>
  <c r="R77" i="54"/>
  <c r="Q77" i="54"/>
  <c r="P77" i="54"/>
  <c r="O77" i="54"/>
  <c r="N77" i="54"/>
  <c r="K77" i="54"/>
  <c r="J77" i="54"/>
  <c r="I77" i="54"/>
  <c r="H77" i="54"/>
  <c r="G77" i="54"/>
  <c r="S76" i="54"/>
  <c r="R76" i="54"/>
  <c r="Q76" i="54"/>
  <c r="P76" i="54"/>
  <c r="O76" i="54"/>
  <c r="N76" i="54"/>
  <c r="M76" i="54"/>
  <c r="L76" i="54"/>
  <c r="K76" i="54"/>
  <c r="J76" i="54"/>
  <c r="I76" i="54"/>
  <c r="G76" i="54"/>
  <c r="S75" i="54"/>
  <c r="R75" i="54"/>
  <c r="Q75" i="54"/>
  <c r="P75" i="54"/>
  <c r="O75" i="54"/>
  <c r="N75" i="54"/>
  <c r="M75" i="54"/>
  <c r="L75" i="54"/>
  <c r="K75" i="54"/>
  <c r="J75" i="54"/>
  <c r="I75" i="54"/>
  <c r="G75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S54" i="54"/>
  <c r="R54" i="54"/>
  <c r="Q54" i="54"/>
  <c r="P54" i="54"/>
  <c r="O54" i="54"/>
  <c r="N54" i="54"/>
  <c r="M54" i="54"/>
  <c r="L54" i="54"/>
  <c r="H54" i="54"/>
  <c r="G54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S51" i="54"/>
  <c r="R51" i="54"/>
  <c r="Q51" i="54"/>
  <c r="P51" i="54"/>
  <c r="O51" i="54"/>
  <c r="N51" i="54"/>
  <c r="M51" i="54"/>
  <c r="L51" i="54"/>
  <c r="K51" i="54"/>
  <c r="H51" i="54"/>
  <c r="G51" i="54"/>
  <c r="S50" i="54"/>
  <c r="R50" i="54"/>
  <c r="Q50" i="54"/>
  <c r="P50" i="54"/>
  <c r="O50" i="54"/>
  <c r="N50" i="54"/>
  <c r="M50" i="54"/>
  <c r="L50" i="54"/>
  <c r="K50" i="54"/>
  <c r="H50" i="54"/>
  <c r="G50" i="54"/>
  <c r="S49" i="54"/>
  <c r="R49" i="54"/>
  <c r="Q49" i="54"/>
  <c r="P49" i="54"/>
  <c r="O49" i="54"/>
  <c r="N49" i="54"/>
  <c r="M49" i="54"/>
  <c r="L49" i="54"/>
  <c r="K49" i="54"/>
  <c r="H49" i="54"/>
  <c r="G49" i="54"/>
  <c r="R48" i="54"/>
  <c r="P48" i="54"/>
  <c r="O48" i="54"/>
  <c r="N48" i="54"/>
  <c r="M48" i="54"/>
  <c r="L48" i="54"/>
  <c r="K48" i="54"/>
  <c r="J48" i="54"/>
  <c r="I48" i="54"/>
  <c r="H48" i="54"/>
  <c r="G48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R35" i="54"/>
  <c r="P35" i="54"/>
  <c r="O35" i="54"/>
  <c r="N35" i="54"/>
  <c r="M35" i="54"/>
  <c r="L35" i="54"/>
  <c r="K35" i="54"/>
  <c r="J35" i="54"/>
  <c r="I35" i="54"/>
  <c r="H35" i="54"/>
  <c r="G35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S31" i="54"/>
  <c r="R31" i="54"/>
  <c r="Q31" i="54"/>
  <c r="P31" i="54"/>
  <c r="O31" i="54"/>
  <c r="N31" i="54"/>
  <c r="M31" i="54"/>
  <c r="L31" i="54"/>
  <c r="H31" i="54"/>
  <c r="G31" i="54"/>
  <c r="R30" i="54"/>
  <c r="P30" i="54"/>
  <c r="O30" i="54"/>
  <c r="N30" i="54"/>
  <c r="M30" i="54"/>
  <c r="L30" i="54"/>
  <c r="K30" i="54"/>
  <c r="J30" i="54"/>
  <c r="I30" i="54"/>
  <c r="H30" i="54"/>
  <c r="G30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S26" i="54"/>
  <c r="R26" i="54"/>
  <c r="Q26" i="54"/>
  <c r="P26" i="54"/>
  <c r="O26" i="54"/>
  <c r="N26" i="54"/>
  <c r="M26" i="54"/>
  <c r="L26" i="54"/>
  <c r="H26" i="54"/>
  <c r="G26" i="54"/>
  <c r="S25" i="54"/>
  <c r="R25" i="54"/>
  <c r="Q25" i="54"/>
  <c r="P25" i="54"/>
  <c r="O25" i="54"/>
  <c r="N25" i="54"/>
  <c r="M25" i="54"/>
  <c r="L25" i="54"/>
  <c r="H25" i="54"/>
  <c r="G25" i="54"/>
  <c r="S24" i="54"/>
  <c r="R24" i="54"/>
  <c r="Q24" i="54"/>
  <c r="P24" i="54"/>
  <c r="O24" i="54"/>
  <c r="N24" i="54"/>
  <c r="K24" i="54"/>
  <c r="J24" i="54"/>
  <c r="I24" i="54"/>
  <c r="G24" i="54"/>
  <c r="S23" i="54"/>
  <c r="R23" i="54"/>
  <c r="Q23" i="54"/>
  <c r="P23" i="54"/>
  <c r="O23" i="54"/>
  <c r="N23" i="54"/>
  <c r="K23" i="54"/>
  <c r="J23" i="54"/>
  <c r="I23" i="54"/>
  <c r="G23" i="54"/>
  <c r="S22" i="54"/>
  <c r="R22" i="54"/>
  <c r="Q22" i="54"/>
  <c r="P22" i="54"/>
  <c r="O22" i="54"/>
  <c r="N22" i="54"/>
  <c r="K22" i="54"/>
  <c r="J22" i="54"/>
  <c r="I22" i="54"/>
  <c r="H22" i="54"/>
  <c r="G22" i="54"/>
  <c r="S21" i="54"/>
  <c r="R21" i="54"/>
  <c r="Q21" i="54"/>
  <c r="P21" i="54"/>
  <c r="O21" i="54"/>
  <c r="N21" i="54"/>
  <c r="K21" i="54"/>
  <c r="J21" i="54"/>
  <c r="I21" i="54"/>
  <c r="G21" i="54"/>
  <c r="S20" i="54"/>
  <c r="R20" i="54"/>
  <c r="Q20" i="54"/>
  <c r="P20" i="54"/>
  <c r="O20" i="54"/>
  <c r="N20" i="54"/>
  <c r="K20" i="54"/>
  <c r="J20" i="54"/>
  <c r="I20" i="54"/>
  <c r="G20" i="54"/>
  <c r="S19" i="54"/>
  <c r="R19" i="54"/>
  <c r="Q19" i="54"/>
  <c r="P19" i="54"/>
  <c r="O19" i="54"/>
  <c r="N19" i="54"/>
  <c r="M19" i="54"/>
  <c r="L19" i="54"/>
  <c r="K19" i="54"/>
  <c r="J19" i="54"/>
  <c r="I19" i="54"/>
  <c r="G19" i="54"/>
  <c r="S18" i="54"/>
  <c r="R18" i="54"/>
  <c r="Q18" i="54"/>
  <c r="P18" i="54"/>
  <c r="O18" i="54"/>
  <c r="N18" i="54"/>
  <c r="M18" i="54"/>
  <c r="L18" i="54"/>
  <c r="K18" i="54"/>
  <c r="J18" i="54"/>
  <c r="I18" i="54"/>
  <c r="G18" i="54"/>
  <c r="S17" i="54"/>
  <c r="R17" i="54"/>
  <c r="Q17" i="54"/>
  <c r="P17" i="54"/>
  <c r="O17" i="54"/>
  <c r="N17" i="54"/>
  <c r="M17" i="54"/>
  <c r="L17" i="54"/>
  <c r="H17" i="54"/>
  <c r="G17" i="54"/>
  <c r="S16" i="54"/>
  <c r="R16" i="54"/>
  <c r="Q16" i="54"/>
  <c r="P16" i="54"/>
  <c r="O16" i="54"/>
  <c r="N16" i="54"/>
  <c r="M16" i="54"/>
  <c r="L16" i="54"/>
  <c r="H16" i="54"/>
  <c r="G16" i="54"/>
  <c r="S15" i="54"/>
  <c r="R15" i="54"/>
  <c r="Q15" i="54"/>
  <c r="P15" i="54"/>
  <c r="O15" i="54"/>
  <c r="N15" i="54"/>
  <c r="K15" i="54"/>
  <c r="J15" i="54"/>
  <c r="I15" i="54"/>
  <c r="H15" i="54"/>
  <c r="F80" i="54"/>
  <c r="E80" i="54"/>
  <c r="D80" i="54"/>
  <c r="C80" i="54"/>
  <c r="F79" i="54"/>
  <c r="E79" i="54"/>
  <c r="D79" i="54"/>
  <c r="C79" i="54"/>
  <c r="F78" i="54"/>
  <c r="E78" i="54"/>
  <c r="D78" i="54"/>
  <c r="C78" i="54"/>
  <c r="F77" i="54"/>
  <c r="E77" i="54"/>
  <c r="D77" i="54"/>
  <c r="C77" i="54"/>
  <c r="F76" i="54"/>
  <c r="E76" i="54"/>
  <c r="D76" i="54"/>
  <c r="C76" i="54"/>
  <c r="F75" i="54"/>
  <c r="E75" i="54"/>
  <c r="D75" i="54"/>
  <c r="C75" i="54"/>
  <c r="C74" i="54"/>
  <c r="F73" i="54"/>
  <c r="E73" i="54"/>
  <c r="D73" i="54"/>
  <c r="C73" i="54"/>
  <c r="F72" i="54"/>
  <c r="E72" i="54"/>
  <c r="D72" i="54"/>
  <c r="C72" i="54"/>
  <c r="F71" i="54"/>
  <c r="E71" i="54"/>
  <c r="D71" i="54"/>
  <c r="C71" i="54"/>
  <c r="F70" i="54"/>
  <c r="E70" i="54"/>
  <c r="D70" i="54"/>
  <c r="C70" i="54"/>
  <c r="F69" i="54"/>
  <c r="E69" i="54"/>
  <c r="D69" i="54"/>
  <c r="C69" i="54"/>
  <c r="F68" i="54"/>
  <c r="E68" i="54"/>
  <c r="D68" i="54"/>
  <c r="C68" i="54"/>
  <c r="C67" i="54"/>
  <c r="F66" i="54"/>
  <c r="E66" i="54"/>
  <c r="D66" i="54"/>
  <c r="C66" i="54"/>
  <c r="F65" i="54"/>
  <c r="E65" i="54"/>
  <c r="D65" i="54"/>
  <c r="C65" i="54"/>
  <c r="F64" i="54"/>
  <c r="E64" i="54"/>
  <c r="D64" i="54"/>
  <c r="C64" i="54"/>
  <c r="F63" i="54"/>
  <c r="E63" i="54"/>
  <c r="D63" i="54"/>
  <c r="C63" i="54"/>
  <c r="F62" i="54"/>
  <c r="E62" i="54"/>
  <c r="D62" i="54"/>
  <c r="C62" i="54"/>
  <c r="F61" i="54"/>
  <c r="E61" i="54"/>
  <c r="D61" i="54"/>
  <c r="C61" i="54"/>
  <c r="F60" i="54"/>
  <c r="E60" i="54"/>
  <c r="D60" i="54"/>
  <c r="C60" i="54"/>
  <c r="F59" i="54"/>
  <c r="E59" i="54"/>
  <c r="D59" i="54"/>
  <c r="C59" i="54"/>
  <c r="F58" i="54"/>
  <c r="E58" i="54"/>
  <c r="D58" i="54"/>
  <c r="C58" i="54"/>
  <c r="F57" i="54"/>
  <c r="E57" i="54"/>
  <c r="D57" i="54"/>
  <c r="C57" i="54"/>
  <c r="F56" i="54"/>
  <c r="E56" i="54"/>
  <c r="D56" i="54"/>
  <c r="C56" i="54"/>
  <c r="F55" i="54"/>
  <c r="E55" i="54"/>
  <c r="D55" i="54"/>
  <c r="C55" i="54"/>
  <c r="F54" i="54"/>
  <c r="E54" i="54"/>
  <c r="D54" i="54"/>
  <c r="C54" i="54"/>
  <c r="F53" i="54"/>
  <c r="E53" i="54"/>
  <c r="D53" i="54"/>
  <c r="C53" i="54"/>
  <c r="F52" i="54"/>
  <c r="E52" i="54"/>
  <c r="D52" i="54"/>
  <c r="C52" i="54"/>
  <c r="F51" i="54"/>
  <c r="E51" i="54"/>
  <c r="D51" i="54"/>
  <c r="C51" i="54"/>
  <c r="F50" i="54"/>
  <c r="E50" i="54"/>
  <c r="D50" i="54"/>
  <c r="C50" i="54"/>
  <c r="F49" i="54"/>
  <c r="E49" i="54"/>
  <c r="D49" i="54"/>
  <c r="C49" i="54"/>
  <c r="F48" i="54"/>
  <c r="E48" i="54"/>
  <c r="D48" i="54"/>
  <c r="C48" i="54"/>
  <c r="C47" i="54"/>
  <c r="F46" i="54"/>
  <c r="E46" i="54"/>
  <c r="D46" i="54"/>
  <c r="C46" i="54"/>
  <c r="F45" i="54"/>
  <c r="E45" i="54"/>
  <c r="D45" i="54"/>
  <c r="C45" i="54"/>
  <c r="F44" i="54"/>
  <c r="E44" i="54"/>
  <c r="D44" i="54"/>
  <c r="C44" i="54"/>
  <c r="F43" i="54"/>
  <c r="E43" i="54"/>
  <c r="D43" i="54"/>
  <c r="C43" i="54"/>
  <c r="F42" i="54"/>
  <c r="E42" i="54"/>
  <c r="D42" i="54"/>
  <c r="C42" i="54"/>
  <c r="F41" i="54"/>
  <c r="E41" i="54"/>
  <c r="D41" i="54"/>
  <c r="C41" i="54"/>
  <c r="F40" i="54"/>
  <c r="E40" i="54"/>
  <c r="D40" i="54"/>
  <c r="C40" i="54"/>
  <c r="F39" i="54"/>
  <c r="E39" i="54"/>
  <c r="D39" i="54"/>
  <c r="C39" i="54"/>
  <c r="F38" i="54"/>
  <c r="E38" i="54"/>
  <c r="D38" i="54"/>
  <c r="C38" i="54"/>
  <c r="F37" i="54"/>
  <c r="E37" i="54"/>
  <c r="D37" i="54"/>
  <c r="C37" i="54"/>
  <c r="F36" i="54"/>
  <c r="E36" i="54"/>
  <c r="D36" i="54"/>
  <c r="C36" i="54"/>
  <c r="F35" i="54"/>
  <c r="E35" i="54"/>
  <c r="D35" i="54"/>
  <c r="C35" i="54"/>
  <c r="C34" i="54"/>
  <c r="F33" i="54"/>
  <c r="E33" i="54"/>
  <c r="D33" i="54"/>
  <c r="C33" i="54"/>
  <c r="F32" i="54"/>
  <c r="E32" i="54"/>
  <c r="D32" i="54"/>
  <c r="C32" i="54"/>
  <c r="F31" i="54"/>
  <c r="E31" i="54"/>
  <c r="D31" i="54"/>
  <c r="C31" i="54"/>
  <c r="F30" i="54"/>
  <c r="E30" i="54"/>
  <c r="D30" i="54"/>
  <c r="C30" i="54"/>
  <c r="C29" i="54"/>
  <c r="F28" i="54"/>
  <c r="E28" i="54"/>
  <c r="D28" i="54"/>
  <c r="C28" i="54"/>
  <c r="F27" i="54"/>
  <c r="E27" i="54"/>
  <c r="D27" i="54"/>
  <c r="C27" i="54"/>
  <c r="F26" i="54"/>
  <c r="E26" i="54"/>
  <c r="D26" i="54"/>
  <c r="C26" i="54"/>
  <c r="F25" i="54"/>
  <c r="E25" i="54"/>
  <c r="D25" i="54"/>
  <c r="C25" i="54"/>
  <c r="F24" i="54"/>
  <c r="E24" i="54"/>
  <c r="D24" i="54"/>
  <c r="C24" i="54"/>
  <c r="F23" i="54"/>
  <c r="E23" i="54"/>
  <c r="D23" i="54"/>
  <c r="C23" i="54"/>
  <c r="F22" i="54"/>
  <c r="E22" i="54"/>
  <c r="D22" i="54"/>
  <c r="C22" i="54"/>
  <c r="F21" i="54"/>
  <c r="E21" i="54"/>
  <c r="D21" i="54"/>
  <c r="C21" i="54"/>
  <c r="F20" i="54"/>
  <c r="E20" i="54"/>
  <c r="D20" i="54"/>
  <c r="C20" i="54"/>
  <c r="F19" i="54"/>
  <c r="E19" i="54"/>
  <c r="D19" i="54"/>
  <c r="C19" i="54"/>
  <c r="F18" i="54"/>
  <c r="E18" i="54"/>
  <c r="D18" i="54"/>
  <c r="C18" i="54"/>
  <c r="F17" i="54"/>
  <c r="E17" i="54"/>
  <c r="D17" i="54"/>
  <c r="C17" i="54"/>
  <c r="F16" i="54"/>
  <c r="E16" i="54"/>
  <c r="D16" i="54"/>
  <c r="C16" i="54"/>
  <c r="F15" i="54"/>
  <c r="E15" i="54"/>
  <c r="D15" i="54"/>
  <c r="C15" i="54"/>
  <c r="C14" i="54"/>
  <c r="X11" i="54"/>
  <c r="T11" i="54"/>
  <c r="P11" i="54"/>
  <c r="L11" i="54"/>
  <c r="H11" i="54"/>
  <c r="G11" i="54"/>
  <c r="C7" i="54"/>
  <c r="S80" i="53"/>
  <c r="R80" i="53"/>
  <c r="Q80" i="53"/>
  <c r="P80" i="53"/>
  <c r="O80" i="53"/>
  <c r="N80" i="53"/>
  <c r="M80" i="53"/>
  <c r="L80" i="53"/>
  <c r="K80" i="53"/>
  <c r="J80" i="53"/>
  <c r="I80" i="53"/>
  <c r="H80" i="53"/>
  <c r="G80" i="53"/>
  <c r="S79" i="53"/>
  <c r="R79" i="53"/>
  <c r="Q79" i="53"/>
  <c r="P79" i="53"/>
  <c r="O79" i="53"/>
  <c r="N79" i="53"/>
  <c r="M79" i="53"/>
  <c r="L79" i="53"/>
  <c r="K79" i="53"/>
  <c r="J79" i="53"/>
  <c r="I79" i="53"/>
  <c r="H79" i="53"/>
  <c r="G79" i="53"/>
  <c r="S78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S77" i="53"/>
  <c r="R77" i="53"/>
  <c r="Q77" i="53"/>
  <c r="P77" i="53"/>
  <c r="O77" i="53"/>
  <c r="N77" i="53"/>
  <c r="M77" i="53"/>
  <c r="L77" i="53"/>
  <c r="K77" i="53"/>
  <c r="J77" i="53"/>
  <c r="I77" i="53"/>
  <c r="H77" i="53"/>
  <c r="G77" i="53"/>
  <c r="S76" i="53"/>
  <c r="R76" i="53"/>
  <c r="Q76" i="53"/>
  <c r="P76" i="53"/>
  <c r="O76" i="53"/>
  <c r="N76" i="53"/>
  <c r="M76" i="53"/>
  <c r="L76" i="53"/>
  <c r="K76" i="53"/>
  <c r="J76" i="53"/>
  <c r="I76" i="53"/>
  <c r="H76" i="53"/>
  <c r="G76" i="53"/>
  <c r="S75" i="53"/>
  <c r="R75" i="53"/>
  <c r="Q75" i="53"/>
  <c r="P75" i="53"/>
  <c r="O75" i="53"/>
  <c r="N75" i="53"/>
  <c r="M75" i="53"/>
  <c r="L75" i="53"/>
  <c r="K75" i="53"/>
  <c r="J75" i="53"/>
  <c r="I75" i="53"/>
  <c r="H75" i="53"/>
  <c r="G75" i="53"/>
  <c r="S73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S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S71" i="53"/>
  <c r="R71" i="53"/>
  <c r="Q71" i="53"/>
  <c r="P71" i="53"/>
  <c r="O71" i="53"/>
  <c r="N71" i="53"/>
  <c r="M71" i="53"/>
  <c r="L71" i="53"/>
  <c r="K71" i="53"/>
  <c r="J71" i="53"/>
  <c r="I71" i="53"/>
  <c r="H71" i="53"/>
  <c r="G71" i="53"/>
  <c r="S70" i="53"/>
  <c r="R70" i="53"/>
  <c r="Q70" i="53"/>
  <c r="P70" i="53"/>
  <c r="O70" i="53"/>
  <c r="N70" i="53"/>
  <c r="M70" i="53"/>
  <c r="L70" i="53"/>
  <c r="K70" i="53"/>
  <c r="J70" i="53"/>
  <c r="I70" i="53"/>
  <c r="H70" i="53"/>
  <c r="G70" i="53"/>
  <c r="S69" i="53"/>
  <c r="R69" i="53"/>
  <c r="Q69" i="53"/>
  <c r="P69" i="53"/>
  <c r="O69" i="53"/>
  <c r="N69" i="53"/>
  <c r="M69" i="53"/>
  <c r="L69" i="53"/>
  <c r="K69" i="53"/>
  <c r="J69" i="53"/>
  <c r="I69" i="53"/>
  <c r="H69" i="53"/>
  <c r="G69" i="53"/>
  <c r="S68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S66" i="53"/>
  <c r="R66" i="53"/>
  <c r="Q66" i="53"/>
  <c r="P66" i="53"/>
  <c r="O66" i="53"/>
  <c r="N66" i="53"/>
  <c r="M66" i="53"/>
  <c r="L66" i="53"/>
  <c r="K66" i="53"/>
  <c r="J66" i="53"/>
  <c r="I66" i="53"/>
  <c r="H66" i="53"/>
  <c r="G66" i="53"/>
  <c r="S65" i="53"/>
  <c r="R65" i="53"/>
  <c r="Q65" i="53"/>
  <c r="P65" i="53"/>
  <c r="O65" i="53"/>
  <c r="N65" i="53"/>
  <c r="M65" i="53"/>
  <c r="L65" i="53"/>
  <c r="K65" i="53"/>
  <c r="J65" i="53"/>
  <c r="I65" i="53"/>
  <c r="H65" i="53"/>
  <c r="G65" i="53"/>
  <c r="S64" i="53"/>
  <c r="R64" i="53"/>
  <c r="Q64" i="53"/>
  <c r="P64" i="53"/>
  <c r="O64" i="53"/>
  <c r="N64" i="53"/>
  <c r="M64" i="53"/>
  <c r="L64" i="53"/>
  <c r="K64" i="53"/>
  <c r="J64" i="53"/>
  <c r="I64" i="53"/>
  <c r="H64" i="53"/>
  <c r="G64" i="53"/>
  <c r="S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S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S61" i="53"/>
  <c r="R61" i="53"/>
  <c r="Q61" i="53"/>
  <c r="P61" i="53"/>
  <c r="O61" i="53"/>
  <c r="N61" i="53"/>
  <c r="M61" i="53"/>
  <c r="L61" i="53"/>
  <c r="K61" i="53"/>
  <c r="J61" i="53"/>
  <c r="I61" i="53"/>
  <c r="H61" i="53"/>
  <c r="G61" i="53"/>
  <c r="S60" i="53"/>
  <c r="R60" i="53"/>
  <c r="Q60" i="53"/>
  <c r="P60" i="53"/>
  <c r="O60" i="53"/>
  <c r="N60" i="53"/>
  <c r="M60" i="53"/>
  <c r="L60" i="53"/>
  <c r="K60" i="53"/>
  <c r="J60" i="53"/>
  <c r="I60" i="53"/>
  <c r="H60" i="53"/>
  <c r="G60" i="53"/>
  <c r="S59" i="53"/>
  <c r="R59" i="53"/>
  <c r="Q59" i="53"/>
  <c r="P59" i="53"/>
  <c r="O59" i="53"/>
  <c r="N59" i="53"/>
  <c r="M59" i="53"/>
  <c r="L59" i="53"/>
  <c r="K59" i="53"/>
  <c r="J59" i="53"/>
  <c r="I59" i="53"/>
  <c r="H59" i="53"/>
  <c r="G59" i="53"/>
  <c r="S58" i="53"/>
  <c r="R58" i="53"/>
  <c r="Q58" i="53"/>
  <c r="P58" i="53"/>
  <c r="O58" i="53"/>
  <c r="N58" i="53"/>
  <c r="M58" i="53"/>
  <c r="L58" i="53"/>
  <c r="K58" i="53"/>
  <c r="J58" i="53"/>
  <c r="I58" i="53"/>
  <c r="H58" i="53"/>
  <c r="G58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S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S55" i="53"/>
  <c r="R55" i="53"/>
  <c r="Q55" i="53"/>
  <c r="P55" i="53"/>
  <c r="O55" i="53"/>
  <c r="N55" i="53"/>
  <c r="M55" i="53"/>
  <c r="L55" i="53"/>
  <c r="K55" i="53"/>
  <c r="J55" i="53"/>
  <c r="I55" i="53"/>
  <c r="H55" i="53"/>
  <c r="G55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S46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S45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S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S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S36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S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S26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S25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S22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80" i="53"/>
  <c r="E80" i="53"/>
  <c r="D80" i="53"/>
  <c r="C80" i="53"/>
  <c r="F79" i="53"/>
  <c r="E79" i="53"/>
  <c r="D79" i="53"/>
  <c r="C79" i="53"/>
  <c r="F78" i="53"/>
  <c r="E78" i="53"/>
  <c r="D78" i="53"/>
  <c r="C78" i="53"/>
  <c r="F77" i="53"/>
  <c r="E77" i="53"/>
  <c r="D77" i="53"/>
  <c r="C77" i="53"/>
  <c r="F76" i="53"/>
  <c r="E76" i="53"/>
  <c r="D76" i="53"/>
  <c r="C76" i="53"/>
  <c r="F75" i="53"/>
  <c r="E75" i="53"/>
  <c r="D75" i="53"/>
  <c r="C75" i="53"/>
  <c r="C74" i="53"/>
  <c r="F73" i="53"/>
  <c r="E73" i="53"/>
  <c r="D73" i="53"/>
  <c r="C73" i="53"/>
  <c r="F72" i="53"/>
  <c r="E72" i="53"/>
  <c r="D72" i="53"/>
  <c r="C72" i="53"/>
  <c r="F71" i="53"/>
  <c r="E71" i="53"/>
  <c r="D71" i="53"/>
  <c r="C71" i="53"/>
  <c r="F70" i="53"/>
  <c r="E70" i="53"/>
  <c r="D70" i="53"/>
  <c r="C70" i="53"/>
  <c r="F69" i="53"/>
  <c r="E69" i="53"/>
  <c r="D69" i="53"/>
  <c r="C69" i="53"/>
  <c r="F68" i="53"/>
  <c r="E68" i="53"/>
  <c r="D68" i="53"/>
  <c r="C68" i="53"/>
  <c r="C67" i="53"/>
  <c r="F66" i="53"/>
  <c r="E66" i="53"/>
  <c r="D66" i="53"/>
  <c r="C66" i="53"/>
  <c r="F65" i="53"/>
  <c r="E65" i="53"/>
  <c r="D65" i="53"/>
  <c r="C65" i="53"/>
  <c r="F64" i="53"/>
  <c r="E64" i="53"/>
  <c r="D64" i="53"/>
  <c r="C64" i="53"/>
  <c r="F63" i="53"/>
  <c r="E63" i="53"/>
  <c r="D63" i="53"/>
  <c r="C63" i="53"/>
  <c r="F62" i="53"/>
  <c r="E62" i="53"/>
  <c r="D62" i="53"/>
  <c r="C62" i="53"/>
  <c r="F61" i="53"/>
  <c r="E61" i="53"/>
  <c r="D61" i="53"/>
  <c r="C61" i="53"/>
  <c r="F60" i="53"/>
  <c r="E60" i="53"/>
  <c r="D60" i="53"/>
  <c r="C60" i="53"/>
  <c r="F59" i="53"/>
  <c r="E59" i="53"/>
  <c r="D59" i="53"/>
  <c r="C59" i="53"/>
  <c r="F58" i="53"/>
  <c r="E58" i="53"/>
  <c r="D58" i="53"/>
  <c r="C58" i="53"/>
  <c r="F57" i="53"/>
  <c r="E57" i="53"/>
  <c r="D57" i="53"/>
  <c r="C57" i="53"/>
  <c r="F56" i="53"/>
  <c r="E56" i="53"/>
  <c r="D56" i="53"/>
  <c r="C56" i="53"/>
  <c r="F55" i="53"/>
  <c r="E55" i="53"/>
  <c r="D55" i="53"/>
  <c r="C55" i="53"/>
  <c r="F54" i="53"/>
  <c r="E54" i="53"/>
  <c r="D54" i="53"/>
  <c r="C54" i="53"/>
  <c r="F53" i="53"/>
  <c r="E53" i="53"/>
  <c r="D53" i="53"/>
  <c r="C53" i="53"/>
  <c r="F52" i="53"/>
  <c r="E52" i="53"/>
  <c r="D52" i="53"/>
  <c r="C52" i="53"/>
  <c r="F51" i="53"/>
  <c r="E51" i="53"/>
  <c r="D51" i="53"/>
  <c r="C51" i="53"/>
  <c r="F50" i="53"/>
  <c r="E50" i="53"/>
  <c r="D50" i="53"/>
  <c r="C50" i="53"/>
  <c r="F49" i="53"/>
  <c r="E49" i="53"/>
  <c r="D49" i="53"/>
  <c r="C49" i="53"/>
  <c r="F48" i="53"/>
  <c r="E48" i="53"/>
  <c r="D48" i="53"/>
  <c r="C48" i="53"/>
  <c r="C47" i="53"/>
  <c r="F46" i="53"/>
  <c r="E46" i="53"/>
  <c r="D46" i="53"/>
  <c r="C46" i="53"/>
  <c r="F45" i="53"/>
  <c r="E45" i="53"/>
  <c r="D45" i="53"/>
  <c r="C45" i="53"/>
  <c r="F44" i="53"/>
  <c r="E44" i="53"/>
  <c r="D44" i="53"/>
  <c r="C44" i="53"/>
  <c r="F43" i="53"/>
  <c r="E43" i="53"/>
  <c r="D43" i="53"/>
  <c r="C43" i="53"/>
  <c r="F42" i="53"/>
  <c r="E42" i="53"/>
  <c r="D42" i="53"/>
  <c r="C42" i="53"/>
  <c r="F41" i="53"/>
  <c r="E41" i="53"/>
  <c r="D41" i="53"/>
  <c r="C41" i="53"/>
  <c r="F40" i="53"/>
  <c r="E40" i="53"/>
  <c r="D40" i="53"/>
  <c r="C40" i="53"/>
  <c r="F39" i="53"/>
  <c r="E39" i="53"/>
  <c r="D39" i="53"/>
  <c r="C39" i="53"/>
  <c r="F38" i="53"/>
  <c r="E38" i="53"/>
  <c r="D38" i="53"/>
  <c r="C38" i="53"/>
  <c r="F37" i="53"/>
  <c r="E37" i="53"/>
  <c r="D37" i="53"/>
  <c r="C37" i="53"/>
  <c r="F36" i="53"/>
  <c r="E36" i="53"/>
  <c r="D36" i="53"/>
  <c r="C36" i="53"/>
  <c r="F35" i="53"/>
  <c r="E35" i="53"/>
  <c r="D35" i="53"/>
  <c r="C35" i="53"/>
  <c r="C34" i="53"/>
  <c r="F33" i="53"/>
  <c r="E33" i="53"/>
  <c r="D33" i="53"/>
  <c r="C33" i="53"/>
  <c r="F32" i="53"/>
  <c r="E32" i="53"/>
  <c r="D32" i="53"/>
  <c r="C32" i="53"/>
  <c r="F31" i="53"/>
  <c r="E31" i="53"/>
  <c r="D31" i="53"/>
  <c r="C31" i="53"/>
  <c r="F30" i="53"/>
  <c r="E30" i="53"/>
  <c r="D30" i="53"/>
  <c r="C30" i="53"/>
  <c r="C29" i="53"/>
  <c r="F28" i="53"/>
  <c r="E28" i="53"/>
  <c r="D28" i="53"/>
  <c r="C28" i="53"/>
  <c r="F27" i="53"/>
  <c r="E27" i="53"/>
  <c r="D27" i="53"/>
  <c r="C27" i="53"/>
  <c r="F26" i="53"/>
  <c r="E26" i="53"/>
  <c r="D26" i="53"/>
  <c r="C26" i="53"/>
  <c r="F25" i="53"/>
  <c r="E25" i="53"/>
  <c r="D25" i="53"/>
  <c r="C25" i="53"/>
  <c r="F24" i="53"/>
  <c r="E24" i="53"/>
  <c r="D24" i="53"/>
  <c r="C24" i="53"/>
  <c r="F23" i="53"/>
  <c r="E23" i="53"/>
  <c r="D23" i="53"/>
  <c r="C23" i="53"/>
  <c r="F22" i="53"/>
  <c r="E22" i="53"/>
  <c r="D22" i="53"/>
  <c r="C22" i="53"/>
  <c r="F21" i="53"/>
  <c r="E21" i="53"/>
  <c r="D21" i="53"/>
  <c r="C21" i="53"/>
  <c r="F20" i="53"/>
  <c r="E20" i="53"/>
  <c r="D20" i="53"/>
  <c r="C20" i="53"/>
  <c r="F19" i="53"/>
  <c r="E19" i="53"/>
  <c r="D19" i="53"/>
  <c r="C19" i="53"/>
  <c r="F18" i="53"/>
  <c r="E18" i="53"/>
  <c r="D18" i="53"/>
  <c r="C18" i="53"/>
  <c r="F17" i="53"/>
  <c r="E17" i="53"/>
  <c r="D17" i="53"/>
  <c r="C17" i="53"/>
  <c r="F16" i="53"/>
  <c r="E16" i="53"/>
  <c r="D16" i="53"/>
  <c r="C16" i="53"/>
  <c r="F15" i="53"/>
  <c r="E15" i="53"/>
  <c r="D15" i="53"/>
  <c r="C15" i="53"/>
  <c r="C14" i="53"/>
  <c r="X11" i="53"/>
  <c r="T11" i="53"/>
  <c r="P11" i="53"/>
  <c r="L11" i="53"/>
  <c r="H11" i="53"/>
  <c r="G11" i="53"/>
  <c r="C7" i="53"/>
  <c r="S80" i="52"/>
  <c r="R80" i="52"/>
  <c r="Q80" i="52"/>
  <c r="P80" i="52"/>
  <c r="O80" i="52"/>
  <c r="N80" i="52"/>
  <c r="M80" i="52"/>
  <c r="L80" i="52"/>
  <c r="K80" i="52"/>
  <c r="J80" i="52"/>
  <c r="I80" i="52"/>
  <c r="H80" i="52"/>
  <c r="G80" i="52"/>
  <c r="S79" i="52"/>
  <c r="R79" i="52"/>
  <c r="Q79" i="52"/>
  <c r="P79" i="52"/>
  <c r="O79" i="52"/>
  <c r="N79" i="52"/>
  <c r="M79" i="52"/>
  <c r="L79" i="52"/>
  <c r="K79" i="52"/>
  <c r="J79" i="52"/>
  <c r="I79" i="52"/>
  <c r="H79" i="52"/>
  <c r="G79" i="52"/>
  <c r="S78" i="52"/>
  <c r="R78" i="52"/>
  <c r="Q78" i="52"/>
  <c r="P78" i="52"/>
  <c r="O78" i="52"/>
  <c r="N78" i="52"/>
  <c r="M78" i="52"/>
  <c r="L78" i="52"/>
  <c r="K78" i="52"/>
  <c r="J78" i="52"/>
  <c r="I78" i="52"/>
  <c r="H78" i="52"/>
  <c r="G78" i="52"/>
  <c r="S77" i="52"/>
  <c r="R77" i="52"/>
  <c r="Q77" i="52"/>
  <c r="P77" i="52"/>
  <c r="O77" i="52"/>
  <c r="N77" i="52"/>
  <c r="M77" i="52"/>
  <c r="L77" i="52"/>
  <c r="K77" i="52"/>
  <c r="J77" i="52"/>
  <c r="I77" i="52"/>
  <c r="H77" i="52"/>
  <c r="G77" i="52"/>
  <c r="S76" i="52"/>
  <c r="R76" i="52"/>
  <c r="Q76" i="52"/>
  <c r="P76" i="52"/>
  <c r="O76" i="52"/>
  <c r="N76" i="52"/>
  <c r="M76" i="52"/>
  <c r="L76" i="52"/>
  <c r="K76" i="52"/>
  <c r="J76" i="52"/>
  <c r="I76" i="52"/>
  <c r="H76" i="52"/>
  <c r="G76" i="52"/>
  <c r="S75" i="52"/>
  <c r="R75" i="52"/>
  <c r="Q75" i="52"/>
  <c r="P75" i="52"/>
  <c r="O75" i="52"/>
  <c r="N75" i="52"/>
  <c r="M75" i="52"/>
  <c r="L75" i="52"/>
  <c r="K75" i="52"/>
  <c r="J75" i="52"/>
  <c r="I75" i="52"/>
  <c r="H75" i="52"/>
  <c r="G75" i="52"/>
  <c r="S73" i="52"/>
  <c r="R73" i="52"/>
  <c r="Q73" i="52"/>
  <c r="P73" i="52"/>
  <c r="O73" i="52"/>
  <c r="N73" i="52"/>
  <c r="M73" i="52"/>
  <c r="L73" i="52"/>
  <c r="K73" i="52"/>
  <c r="J73" i="52"/>
  <c r="I73" i="52"/>
  <c r="H73" i="52"/>
  <c r="G73" i="52"/>
  <c r="S72" i="52"/>
  <c r="R72" i="52"/>
  <c r="Q72" i="52"/>
  <c r="P72" i="52"/>
  <c r="O72" i="52"/>
  <c r="N72" i="52"/>
  <c r="M72" i="52"/>
  <c r="L72" i="52"/>
  <c r="K72" i="52"/>
  <c r="J72" i="52"/>
  <c r="I72" i="52"/>
  <c r="H72" i="52"/>
  <c r="G72" i="52"/>
  <c r="S71" i="52"/>
  <c r="R71" i="52"/>
  <c r="Q71" i="52"/>
  <c r="P71" i="52"/>
  <c r="O71" i="52"/>
  <c r="N71" i="52"/>
  <c r="M71" i="52"/>
  <c r="L71" i="52"/>
  <c r="K71" i="52"/>
  <c r="J71" i="52"/>
  <c r="I71" i="52"/>
  <c r="H71" i="52"/>
  <c r="G71" i="52"/>
  <c r="S70" i="52"/>
  <c r="R70" i="52"/>
  <c r="Q70" i="52"/>
  <c r="P70" i="52"/>
  <c r="O70" i="52"/>
  <c r="N70" i="52"/>
  <c r="M70" i="52"/>
  <c r="L70" i="52"/>
  <c r="K70" i="52"/>
  <c r="J70" i="52"/>
  <c r="I70" i="52"/>
  <c r="H70" i="52"/>
  <c r="G70" i="52"/>
  <c r="S69" i="52"/>
  <c r="R69" i="52"/>
  <c r="Q69" i="52"/>
  <c r="P69" i="52"/>
  <c r="O69" i="52"/>
  <c r="N69" i="52"/>
  <c r="M69" i="52"/>
  <c r="L69" i="52"/>
  <c r="K69" i="52"/>
  <c r="J69" i="52"/>
  <c r="I69" i="52"/>
  <c r="H69" i="52"/>
  <c r="G69" i="52"/>
  <c r="S68" i="52"/>
  <c r="R68" i="52"/>
  <c r="Q68" i="52"/>
  <c r="P68" i="52"/>
  <c r="O68" i="52"/>
  <c r="N68" i="52"/>
  <c r="M68" i="52"/>
  <c r="L68" i="52"/>
  <c r="K68" i="52"/>
  <c r="J68" i="52"/>
  <c r="I68" i="52"/>
  <c r="H68" i="52"/>
  <c r="G68" i="52"/>
  <c r="S66" i="52"/>
  <c r="R66" i="52"/>
  <c r="Q66" i="52"/>
  <c r="P66" i="52"/>
  <c r="O66" i="52"/>
  <c r="N66" i="52"/>
  <c r="M66" i="52"/>
  <c r="L66" i="52"/>
  <c r="K66" i="52"/>
  <c r="J66" i="52"/>
  <c r="I66" i="52"/>
  <c r="H66" i="52"/>
  <c r="G66" i="52"/>
  <c r="S65" i="52"/>
  <c r="R65" i="52"/>
  <c r="Q65" i="52"/>
  <c r="P65" i="52"/>
  <c r="O65" i="52"/>
  <c r="N65" i="52"/>
  <c r="M65" i="52"/>
  <c r="L65" i="52"/>
  <c r="K65" i="52"/>
  <c r="J65" i="52"/>
  <c r="I65" i="52"/>
  <c r="H65" i="52"/>
  <c r="G65" i="52"/>
  <c r="S64" i="52"/>
  <c r="R64" i="52"/>
  <c r="Q64" i="52"/>
  <c r="P64" i="52"/>
  <c r="O64" i="52"/>
  <c r="N64" i="52"/>
  <c r="M64" i="52"/>
  <c r="L64" i="52"/>
  <c r="K64" i="52"/>
  <c r="J64" i="52"/>
  <c r="I64" i="52"/>
  <c r="H64" i="52"/>
  <c r="G64" i="52"/>
  <c r="S63" i="52"/>
  <c r="R63" i="52"/>
  <c r="Q63" i="52"/>
  <c r="P63" i="52"/>
  <c r="O63" i="52"/>
  <c r="N63" i="52"/>
  <c r="M63" i="52"/>
  <c r="L63" i="52"/>
  <c r="K63" i="52"/>
  <c r="J63" i="52"/>
  <c r="I63" i="52"/>
  <c r="H63" i="52"/>
  <c r="G63" i="52"/>
  <c r="S62" i="52"/>
  <c r="R62" i="52"/>
  <c r="Q62" i="52"/>
  <c r="P62" i="52"/>
  <c r="O62" i="52"/>
  <c r="N62" i="52"/>
  <c r="M62" i="52"/>
  <c r="L62" i="52"/>
  <c r="K62" i="52"/>
  <c r="J62" i="52"/>
  <c r="I62" i="52"/>
  <c r="H62" i="52"/>
  <c r="G62" i="52"/>
  <c r="S61" i="52"/>
  <c r="R61" i="52"/>
  <c r="Q61" i="52"/>
  <c r="P61" i="52"/>
  <c r="O61" i="52"/>
  <c r="N61" i="52"/>
  <c r="M61" i="52"/>
  <c r="L61" i="52"/>
  <c r="K61" i="52"/>
  <c r="J61" i="52"/>
  <c r="I61" i="52"/>
  <c r="H61" i="52"/>
  <c r="G61" i="52"/>
  <c r="S60" i="52"/>
  <c r="R60" i="52"/>
  <c r="Q60" i="52"/>
  <c r="P60" i="52"/>
  <c r="O60" i="52"/>
  <c r="N60" i="52"/>
  <c r="M60" i="52"/>
  <c r="L60" i="52"/>
  <c r="K60" i="52"/>
  <c r="J60" i="52"/>
  <c r="I60" i="52"/>
  <c r="H60" i="52"/>
  <c r="G60" i="52"/>
  <c r="S59" i="52"/>
  <c r="R59" i="52"/>
  <c r="Q59" i="52"/>
  <c r="P59" i="52"/>
  <c r="O59" i="52"/>
  <c r="N59" i="52"/>
  <c r="M59" i="52"/>
  <c r="L59" i="52"/>
  <c r="K59" i="52"/>
  <c r="J59" i="52"/>
  <c r="I59" i="52"/>
  <c r="H59" i="52"/>
  <c r="G59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S56" i="52"/>
  <c r="R56" i="52"/>
  <c r="Q56" i="52"/>
  <c r="P56" i="52"/>
  <c r="O56" i="52"/>
  <c r="N56" i="52"/>
  <c r="M56" i="52"/>
  <c r="L56" i="52"/>
  <c r="K56" i="52"/>
  <c r="J56" i="52"/>
  <c r="I56" i="52"/>
  <c r="H56" i="52"/>
  <c r="G56" i="52"/>
  <c r="S55" i="52"/>
  <c r="R55" i="52"/>
  <c r="Q55" i="52"/>
  <c r="P55" i="52"/>
  <c r="O55" i="52"/>
  <c r="N55" i="52"/>
  <c r="M55" i="52"/>
  <c r="L55" i="52"/>
  <c r="K55" i="52"/>
  <c r="J55" i="52"/>
  <c r="I55" i="52"/>
  <c r="H55" i="52"/>
  <c r="G55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S44" i="52"/>
  <c r="R44" i="52"/>
  <c r="Q44" i="52"/>
  <c r="P44" i="52"/>
  <c r="O44" i="52"/>
  <c r="N44" i="52"/>
  <c r="M44" i="52"/>
  <c r="L44" i="52"/>
  <c r="K44" i="52"/>
  <c r="J44" i="52"/>
  <c r="I44" i="52"/>
  <c r="H44" i="52"/>
  <c r="G44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S36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S31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S26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S25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80" i="52"/>
  <c r="E80" i="52"/>
  <c r="D80" i="52"/>
  <c r="C80" i="52"/>
  <c r="F79" i="52"/>
  <c r="E79" i="52"/>
  <c r="D79" i="52"/>
  <c r="C79" i="52"/>
  <c r="F78" i="52"/>
  <c r="E78" i="52"/>
  <c r="D78" i="52"/>
  <c r="C78" i="52"/>
  <c r="F77" i="52"/>
  <c r="E77" i="52"/>
  <c r="D77" i="52"/>
  <c r="C77" i="52"/>
  <c r="F76" i="52"/>
  <c r="E76" i="52"/>
  <c r="D76" i="52"/>
  <c r="C76" i="52"/>
  <c r="F75" i="52"/>
  <c r="E75" i="52"/>
  <c r="D75" i="52"/>
  <c r="C75" i="52"/>
  <c r="C74" i="52"/>
  <c r="F73" i="52"/>
  <c r="E73" i="52"/>
  <c r="D73" i="52"/>
  <c r="C73" i="52"/>
  <c r="F72" i="52"/>
  <c r="E72" i="52"/>
  <c r="D72" i="52"/>
  <c r="C72" i="52"/>
  <c r="F71" i="52"/>
  <c r="E71" i="52"/>
  <c r="D71" i="52"/>
  <c r="C71" i="52"/>
  <c r="F70" i="52"/>
  <c r="E70" i="52"/>
  <c r="D70" i="52"/>
  <c r="C70" i="52"/>
  <c r="F69" i="52"/>
  <c r="E69" i="52"/>
  <c r="D69" i="52"/>
  <c r="C69" i="52"/>
  <c r="F68" i="52"/>
  <c r="E68" i="52"/>
  <c r="D68" i="52"/>
  <c r="C68" i="52"/>
  <c r="C67" i="52"/>
  <c r="F66" i="52"/>
  <c r="E66" i="52"/>
  <c r="D66" i="52"/>
  <c r="C66" i="52"/>
  <c r="F65" i="52"/>
  <c r="E65" i="52"/>
  <c r="D65" i="52"/>
  <c r="C65" i="52"/>
  <c r="F64" i="52"/>
  <c r="E64" i="52"/>
  <c r="D64" i="52"/>
  <c r="C64" i="52"/>
  <c r="F63" i="52"/>
  <c r="E63" i="52"/>
  <c r="D63" i="52"/>
  <c r="C63" i="52"/>
  <c r="F62" i="52"/>
  <c r="E62" i="52"/>
  <c r="D62" i="52"/>
  <c r="C62" i="52"/>
  <c r="F61" i="52"/>
  <c r="E61" i="52"/>
  <c r="D61" i="52"/>
  <c r="C61" i="52"/>
  <c r="F60" i="52"/>
  <c r="E60" i="52"/>
  <c r="D60" i="52"/>
  <c r="C60" i="52"/>
  <c r="F59" i="52"/>
  <c r="E59" i="52"/>
  <c r="D59" i="52"/>
  <c r="C59" i="52"/>
  <c r="F58" i="52"/>
  <c r="E58" i="52"/>
  <c r="D58" i="52"/>
  <c r="C58" i="52"/>
  <c r="F57" i="52"/>
  <c r="E57" i="52"/>
  <c r="D57" i="52"/>
  <c r="C57" i="52"/>
  <c r="F56" i="52"/>
  <c r="E56" i="52"/>
  <c r="D56" i="52"/>
  <c r="C56" i="52"/>
  <c r="F55" i="52"/>
  <c r="E55" i="52"/>
  <c r="D55" i="52"/>
  <c r="C55" i="52"/>
  <c r="F54" i="52"/>
  <c r="E54" i="52"/>
  <c r="D54" i="52"/>
  <c r="C54" i="52"/>
  <c r="F53" i="52"/>
  <c r="E53" i="52"/>
  <c r="D53" i="52"/>
  <c r="C53" i="52"/>
  <c r="F52" i="52"/>
  <c r="E52" i="52"/>
  <c r="D52" i="52"/>
  <c r="C52" i="52"/>
  <c r="F51" i="52"/>
  <c r="E51" i="52"/>
  <c r="D51" i="52"/>
  <c r="C51" i="52"/>
  <c r="F50" i="52"/>
  <c r="E50" i="52"/>
  <c r="D50" i="52"/>
  <c r="C50" i="52"/>
  <c r="F49" i="52"/>
  <c r="E49" i="52"/>
  <c r="D49" i="52"/>
  <c r="C49" i="52"/>
  <c r="F48" i="52"/>
  <c r="E48" i="52"/>
  <c r="D48" i="52"/>
  <c r="C48" i="52"/>
  <c r="C47" i="52"/>
  <c r="F46" i="52"/>
  <c r="E46" i="52"/>
  <c r="D46" i="52"/>
  <c r="C46" i="52"/>
  <c r="F45" i="52"/>
  <c r="E45" i="52"/>
  <c r="D45" i="52"/>
  <c r="C45" i="52"/>
  <c r="F44" i="52"/>
  <c r="E44" i="52"/>
  <c r="D44" i="52"/>
  <c r="C44" i="52"/>
  <c r="F43" i="52"/>
  <c r="E43" i="52"/>
  <c r="D43" i="52"/>
  <c r="C43" i="52"/>
  <c r="F42" i="52"/>
  <c r="E42" i="52"/>
  <c r="D42" i="52"/>
  <c r="C42" i="52"/>
  <c r="F41" i="52"/>
  <c r="E41" i="52"/>
  <c r="D41" i="52"/>
  <c r="C41" i="52"/>
  <c r="F40" i="52"/>
  <c r="E40" i="52"/>
  <c r="D40" i="52"/>
  <c r="C40" i="52"/>
  <c r="F39" i="52"/>
  <c r="E39" i="52"/>
  <c r="D39" i="52"/>
  <c r="C39" i="52"/>
  <c r="F38" i="52"/>
  <c r="E38" i="52"/>
  <c r="D38" i="52"/>
  <c r="C38" i="52"/>
  <c r="F37" i="52"/>
  <c r="E37" i="52"/>
  <c r="D37" i="52"/>
  <c r="C37" i="52"/>
  <c r="F36" i="52"/>
  <c r="E36" i="52"/>
  <c r="D36" i="52"/>
  <c r="C36" i="52"/>
  <c r="F35" i="52"/>
  <c r="E35" i="52"/>
  <c r="D35" i="52"/>
  <c r="C35" i="52"/>
  <c r="C34" i="52"/>
  <c r="F33" i="52"/>
  <c r="E33" i="52"/>
  <c r="D33" i="52"/>
  <c r="C33" i="52"/>
  <c r="F32" i="52"/>
  <c r="E32" i="52"/>
  <c r="D32" i="52"/>
  <c r="C32" i="52"/>
  <c r="F31" i="52"/>
  <c r="E31" i="52"/>
  <c r="D31" i="52"/>
  <c r="C31" i="52"/>
  <c r="F30" i="52"/>
  <c r="E30" i="52"/>
  <c r="D30" i="52"/>
  <c r="C30" i="52"/>
  <c r="C29" i="52"/>
  <c r="F28" i="52"/>
  <c r="E28" i="52"/>
  <c r="D28" i="52"/>
  <c r="C28" i="52"/>
  <c r="F27" i="52"/>
  <c r="E27" i="52"/>
  <c r="D27" i="52"/>
  <c r="C27" i="52"/>
  <c r="F26" i="52"/>
  <c r="E26" i="52"/>
  <c r="D26" i="52"/>
  <c r="C26" i="52"/>
  <c r="F25" i="52"/>
  <c r="E25" i="52"/>
  <c r="D25" i="52"/>
  <c r="C25" i="52"/>
  <c r="F24" i="52"/>
  <c r="E24" i="52"/>
  <c r="D24" i="52"/>
  <c r="C24" i="52"/>
  <c r="F23" i="52"/>
  <c r="E23" i="52"/>
  <c r="D23" i="52"/>
  <c r="C23" i="52"/>
  <c r="F22" i="52"/>
  <c r="E22" i="52"/>
  <c r="D22" i="52"/>
  <c r="C22" i="52"/>
  <c r="F21" i="52"/>
  <c r="E21" i="52"/>
  <c r="D21" i="52"/>
  <c r="C21" i="52"/>
  <c r="F20" i="52"/>
  <c r="E20" i="52"/>
  <c r="D20" i="52"/>
  <c r="C20" i="52"/>
  <c r="F19" i="52"/>
  <c r="E19" i="52"/>
  <c r="D19" i="52"/>
  <c r="C19" i="52"/>
  <c r="F18" i="52"/>
  <c r="E18" i="52"/>
  <c r="D18" i="52"/>
  <c r="C18" i="52"/>
  <c r="F17" i="52"/>
  <c r="E17" i="52"/>
  <c r="D17" i="52"/>
  <c r="C17" i="52"/>
  <c r="F16" i="52"/>
  <c r="E16" i="52"/>
  <c r="D16" i="52"/>
  <c r="C16" i="52"/>
  <c r="F15" i="52"/>
  <c r="E15" i="52"/>
  <c r="D15" i="52"/>
  <c r="C15" i="52"/>
  <c r="C14" i="52"/>
  <c r="X11" i="52"/>
  <c r="T11" i="52"/>
  <c r="P11" i="52"/>
  <c r="L11" i="52"/>
  <c r="H11" i="52"/>
  <c r="G11" i="52"/>
  <c r="C7" i="52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80" i="51"/>
  <c r="E80" i="51"/>
  <c r="D80" i="51"/>
  <c r="C80" i="51"/>
  <c r="F79" i="51"/>
  <c r="E79" i="51"/>
  <c r="D79" i="51"/>
  <c r="C79" i="51"/>
  <c r="F78" i="51"/>
  <c r="E78" i="51"/>
  <c r="D78" i="51"/>
  <c r="C78" i="51"/>
  <c r="F77" i="51"/>
  <c r="E77" i="51"/>
  <c r="D77" i="51"/>
  <c r="C77" i="51"/>
  <c r="F76" i="51"/>
  <c r="E76" i="51"/>
  <c r="D76" i="51"/>
  <c r="C76" i="51"/>
  <c r="F75" i="51"/>
  <c r="E75" i="51"/>
  <c r="D75" i="51"/>
  <c r="C75" i="51"/>
  <c r="C74" i="51"/>
  <c r="F73" i="51"/>
  <c r="E73" i="51"/>
  <c r="D73" i="51"/>
  <c r="C73" i="51"/>
  <c r="F72" i="51"/>
  <c r="E72" i="51"/>
  <c r="D72" i="51"/>
  <c r="C72" i="51"/>
  <c r="F71" i="51"/>
  <c r="E71" i="51"/>
  <c r="D71" i="51"/>
  <c r="C71" i="51"/>
  <c r="F70" i="51"/>
  <c r="E70" i="51"/>
  <c r="D70" i="51"/>
  <c r="C70" i="51"/>
  <c r="F69" i="51"/>
  <c r="E69" i="51"/>
  <c r="D69" i="51"/>
  <c r="C69" i="51"/>
  <c r="F68" i="51"/>
  <c r="E68" i="51"/>
  <c r="D68" i="51"/>
  <c r="C68" i="51"/>
  <c r="C67" i="51"/>
  <c r="F66" i="51"/>
  <c r="E66" i="51"/>
  <c r="D66" i="51"/>
  <c r="C66" i="51"/>
  <c r="F65" i="51"/>
  <c r="E65" i="51"/>
  <c r="D65" i="51"/>
  <c r="C65" i="51"/>
  <c r="F64" i="51"/>
  <c r="E64" i="51"/>
  <c r="D64" i="51"/>
  <c r="C64" i="51"/>
  <c r="F63" i="51"/>
  <c r="E63" i="51"/>
  <c r="D63" i="51"/>
  <c r="C63" i="51"/>
  <c r="F62" i="51"/>
  <c r="E62" i="51"/>
  <c r="D62" i="51"/>
  <c r="C62" i="51"/>
  <c r="F61" i="51"/>
  <c r="E61" i="51"/>
  <c r="D61" i="51"/>
  <c r="C61" i="51"/>
  <c r="F60" i="51"/>
  <c r="E60" i="51"/>
  <c r="D60" i="51"/>
  <c r="C60" i="51"/>
  <c r="F59" i="51"/>
  <c r="E59" i="51"/>
  <c r="D59" i="51"/>
  <c r="C59" i="51"/>
  <c r="F58" i="51"/>
  <c r="E58" i="51"/>
  <c r="D58" i="51"/>
  <c r="C58" i="51"/>
  <c r="F57" i="51"/>
  <c r="E57" i="51"/>
  <c r="D57" i="51"/>
  <c r="C57" i="51"/>
  <c r="F56" i="51"/>
  <c r="E56" i="51"/>
  <c r="D56" i="51"/>
  <c r="C56" i="51"/>
  <c r="F55" i="51"/>
  <c r="E55" i="51"/>
  <c r="D55" i="51"/>
  <c r="C55" i="51"/>
  <c r="F54" i="51"/>
  <c r="E54" i="51"/>
  <c r="D54" i="51"/>
  <c r="C54" i="51"/>
  <c r="F53" i="51"/>
  <c r="E53" i="51"/>
  <c r="D53" i="51"/>
  <c r="C53" i="51"/>
  <c r="F52" i="51"/>
  <c r="E52" i="51"/>
  <c r="D52" i="51"/>
  <c r="C52" i="51"/>
  <c r="F51" i="51"/>
  <c r="E51" i="51"/>
  <c r="D51" i="51"/>
  <c r="C51" i="51"/>
  <c r="F50" i="51"/>
  <c r="E50" i="51"/>
  <c r="D50" i="51"/>
  <c r="C50" i="51"/>
  <c r="F49" i="51"/>
  <c r="E49" i="51"/>
  <c r="D49" i="51"/>
  <c r="C49" i="51"/>
  <c r="F48" i="51"/>
  <c r="E48" i="51"/>
  <c r="D48" i="51"/>
  <c r="C48" i="51"/>
  <c r="C47" i="51"/>
  <c r="F46" i="51"/>
  <c r="E46" i="51"/>
  <c r="D46" i="51"/>
  <c r="C46" i="51"/>
  <c r="F45" i="51"/>
  <c r="E45" i="51"/>
  <c r="D45" i="51"/>
  <c r="C45" i="51"/>
  <c r="F44" i="51"/>
  <c r="E44" i="51"/>
  <c r="D44" i="51"/>
  <c r="C44" i="51"/>
  <c r="F43" i="51"/>
  <c r="E43" i="51"/>
  <c r="D43" i="51"/>
  <c r="C43" i="51"/>
  <c r="F42" i="51"/>
  <c r="E42" i="51"/>
  <c r="D42" i="51"/>
  <c r="C42" i="51"/>
  <c r="F41" i="51"/>
  <c r="E41" i="51"/>
  <c r="D41" i="51"/>
  <c r="C41" i="51"/>
  <c r="F40" i="51"/>
  <c r="E40" i="51"/>
  <c r="D40" i="51"/>
  <c r="C40" i="51"/>
  <c r="F39" i="51"/>
  <c r="E39" i="51"/>
  <c r="D39" i="51"/>
  <c r="C39" i="51"/>
  <c r="F38" i="51"/>
  <c r="E38" i="51"/>
  <c r="D38" i="51"/>
  <c r="C38" i="51"/>
  <c r="F37" i="51"/>
  <c r="E37" i="51"/>
  <c r="D37" i="51"/>
  <c r="C37" i="51"/>
  <c r="F36" i="51"/>
  <c r="E36" i="51"/>
  <c r="D36" i="51"/>
  <c r="C36" i="51"/>
  <c r="F35" i="51"/>
  <c r="E35" i="51"/>
  <c r="D35" i="51"/>
  <c r="C35" i="51"/>
  <c r="C34" i="51"/>
  <c r="F33" i="51"/>
  <c r="E33" i="51"/>
  <c r="D33" i="51"/>
  <c r="C33" i="51"/>
  <c r="F32" i="51"/>
  <c r="E32" i="51"/>
  <c r="D32" i="51"/>
  <c r="C32" i="51"/>
  <c r="F31" i="51"/>
  <c r="E31" i="51"/>
  <c r="D31" i="51"/>
  <c r="C31" i="51"/>
  <c r="F30" i="51"/>
  <c r="E30" i="51"/>
  <c r="D30" i="51"/>
  <c r="C30" i="51"/>
  <c r="C29" i="51"/>
  <c r="F28" i="51"/>
  <c r="E28" i="51"/>
  <c r="D28" i="51"/>
  <c r="C28" i="51"/>
  <c r="F27" i="51"/>
  <c r="E27" i="51"/>
  <c r="D27" i="51"/>
  <c r="C27" i="51"/>
  <c r="F26" i="51"/>
  <c r="E26" i="51"/>
  <c r="D26" i="51"/>
  <c r="C26" i="51"/>
  <c r="F25" i="51"/>
  <c r="E25" i="51"/>
  <c r="D25" i="51"/>
  <c r="C25" i="51"/>
  <c r="F24" i="51"/>
  <c r="E24" i="51"/>
  <c r="D24" i="51"/>
  <c r="C24" i="51"/>
  <c r="F23" i="51"/>
  <c r="E23" i="51"/>
  <c r="D23" i="51"/>
  <c r="C23" i="51"/>
  <c r="F22" i="51"/>
  <c r="E22" i="51"/>
  <c r="D22" i="51"/>
  <c r="C22" i="51"/>
  <c r="F21" i="51"/>
  <c r="E21" i="51"/>
  <c r="D21" i="51"/>
  <c r="C21" i="51"/>
  <c r="F20" i="51"/>
  <c r="E20" i="51"/>
  <c r="D20" i="51"/>
  <c r="C20" i="51"/>
  <c r="F19" i="51"/>
  <c r="E19" i="51"/>
  <c r="D19" i="51"/>
  <c r="C19" i="51"/>
  <c r="F18" i="51"/>
  <c r="E18" i="51"/>
  <c r="D18" i="51"/>
  <c r="C18" i="51"/>
  <c r="F17" i="51"/>
  <c r="E17" i="51"/>
  <c r="D17" i="51"/>
  <c r="C17" i="51"/>
  <c r="F16" i="51"/>
  <c r="E16" i="51"/>
  <c r="D16" i="51"/>
  <c r="C16" i="51"/>
  <c r="F15" i="51"/>
  <c r="E15" i="51"/>
  <c r="D15" i="51"/>
  <c r="C15" i="51"/>
  <c r="C14" i="51"/>
  <c r="X11" i="51"/>
  <c r="T11" i="51"/>
  <c r="P11" i="51"/>
  <c r="L11" i="51"/>
  <c r="H11" i="51"/>
  <c r="G11" i="51"/>
  <c r="C7" i="51"/>
  <c r="S80" i="50"/>
  <c r="R80" i="50"/>
  <c r="Q80" i="50"/>
  <c r="P80" i="50"/>
  <c r="O80" i="50"/>
  <c r="N80" i="50"/>
  <c r="M80" i="50"/>
  <c r="L80" i="50"/>
  <c r="K80" i="50"/>
  <c r="J80" i="50"/>
  <c r="I80" i="50"/>
  <c r="H80" i="50"/>
  <c r="G80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S78" i="50"/>
  <c r="R78" i="50"/>
  <c r="Q78" i="50"/>
  <c r="P78" i="50"/>
  <c r="O78" i="50"/>
  <c r="N78" i="50"/>
  <c r="M78" i="50"/>
  <c r="L78" i="50"/>
  <c r="K78" i="50"/>
  <c r="J78" i="50"/>
  <c r="I78" i="50"/>
  <c r="G78" i="50"/>
  <c r="S77" i="50"/>
  <c r="R77" i="50"/>
  <c r="Q77" i="50"/>
  <c r="P77" i="50"/>
  <c r="O77" i="50"/>
  <c r="N77" i="50"/>
  <c r="K77" i="50"/>
  <c r="J77" i="50"/>
  <c r="I77" i="50"/>
  <c r="H77" i="50"/>
  <c r="G77" i="50"/>
  <c r="S76" i="50"/>
  <c r="R76" i="50"/>
  <c r="Q76" i="50"/>
  <c r="P76" i="50"/>
  <c r="O76" i="50"/>
  <c r="N76" i="50"/>
  <c r="M76" i="50"/>
  <c r="L76" i="50"/>
  <c r="K76" i="50"/>
  <c r="J76" i="50"/>
  <c r="I76" i="50"/>
  <c r="G76" i="50"/>
  <c r="S75" i="50"/>
  <c r="R75" i="50"/>
  <c r="Q75" i="50"/>
  <c r="P75" i="50"/>
  <c r="O75" i="50"/>
  <c r="N75" i="50"/>
  <c r="M75" i="50"/>
  <c r="L75" i="50"/>
  <c r="K75" i="50"/>
  <c r="J75" i="50"/>
  <c r="I75" i="50"/>
  <c r="G75" i="50"/>
  <c r="S73" i="50"/>
  <c r="R73" i="50"/>
  <c r="Q73" i="50"/>
  <c r="P73" i="50"/>
  <c r="O73" i="50"/>
  <c r="N73" i="50"/>
  <c r="M73" i="50"/>
  <c r="L73" i="50"/>
  <c r="K73" i="50"/>
  <c r="J73" i="50"/>
  <c r="I73" i="50"/>
  <c r="H73" i="50"/>
  <c r="G73" i="50"/>
  <c r="S72" i="50"/>
  <c r="R72" i="50"/>
  <c r="Q72" i="50"/>
  <c r="P72" i="50"/>
  <c r="O72" i="50"/>
  <c r="N72" i="50"/>
  <c r="M72" i="50"/>
  <c r="L72" i="50"/>
  <c r="K72" i="50"/>
  <c r="J72" i="50"/>
  <c r="I72" i="50"/>
  <c r="H72" i="50"/>
  <c r="G72" i="50"/>
  <c r="S71" i="50"/>
  <c r="R71" i="50"/>
  <c r="Q71" i="50"/>
  <c r="P71" i="50"/>
  <c r="O71" i="50"/>
  <c r="N71" i="50"/>
  <c r="M71" i="50"/>
  <c r="L71" i="50"/>
  <c r="K71" i="50"/>
  <c r="J71" i="50"/>
  <c r="I71" i="50"/>
  <c r="H71" i="50"/>
  <c r="G71" i="50"/>
  <c r="S70" i="50"/>
  <c r="R70" i="50"/>
  <c r="Q70" i="50"/>
  <c r="P70" i="50"/>
  <c r="O70" i="50"/>
  <c r="N70" i="50"/>
  <c r="M70" i="50"/>
  <c r="L70" i="50"/>
  <c r="K70" i="50"/>
  <c r="J70" i="50"/>
  <c r="I70" i="50"/>
  <c r="H70" i="50"/>
  <c r="G70" i="50"/>
  <c r="S69" i="50"/>
  <c r="R69" i="50"/>
  <c r="Q69" i="50"/>
  <c r="P69" i="50"/>
  <c r="O69" i="50"/>
  <c r="N69" i="50"/>
  <c r="M69" i="50"/>
  <c r="L69" i="50"/>
  <c r="K69" i="50"/>
  <c r="J69" i="50"/>
  <c r="I69" i="50"/>
  <c r="H69" i="50"/>
  <c r="G69" i="50"/>
  <c r="S68" i="50"/>
  <c r="R68" i="50"/>
  <c r="Q68" i="50"/>
  <c r="P68" i="50"/>
  <c r="O68" i="50"/>
  <c r="N68" i="50"/>
  <c r="M68" i="50"/>
  <c r="L68" i="50"/>
  <c r="K68" i="50"/>
  <c r="J68" i="50"/>
  <c r="I68" i="50"/>
  <c r="H68" i="50"/>
  <c r="G68" i="50"/>
  <c r="S66" i="50"/>
  <c r="R66" i="50"/>
  <c r="Q66" i="50"/>
  <c r="P66" i="50"/>
  <c r="O66" i="50"/>
  <c r="N66" i="50"/>
  <c r="M66" i="50"/>
  <c r="L66" i="50"/>
  <c r="K66" i="50"/>
  <c r="J66" i="50"/>
  <c r="I66" i="50"/>
  <c r="H66" i="50"/>
  <c r="G66" i="50"/>
  <c r="S65" i="50"/>
  <c r="R65" i="50"/>
  <c r="Q65" i="50"/>
  <c r="P65" i="50"/>
  <c r="O65" i="50"/>
  <c r="N65" i="50"/>
  <c r="M65" i="50"/>
  <c r="L65" i="50"/>
  <c r="K65" i="50"/>
  <c r="J65" i="50"/>
  <c r="I65" i="50"/>
  <c r="H65" i="50"/>
  <c r="G65" i="50"/>
  <c r="S64" i="50"/>
  <c r="R64" i="50"/>
  <c r="Q64" i="50"/>
  <c r="P64" i="50"/>
  <c r="O64" i="50"/>
  <c r="N64" i="50"/>
  <c r="M64" i="50"/>
  <c r="L64" i="50"/>
  <c r="K64" i="50"/>
  <c r="J64" i="50"/>
  <c r="I64" i="50"/>
  <c r="H64" i="50"/>
  <c r="G64" i="50"/>
  <c r="S63" i="50"/>
  <c r="R63" i="50"/>
  <c r="Q63" i="50"/>
  <c r="P63" i="50"/>
  <c r="O63" i="50"/>
  <c r="N63" i="50"/>
  <c r="M63" i="50"/>
  <c r="L63" i="50"/>
  <c r="K63" i="50"/>
  <c r="J63" i="50"/>
  <c r="I63" i="50"/>
  <c r="H63" i="50"/>
  <c r="G63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S61" i="50"/>
  <c r="R61" i="50"/>
  <c r="Q61" i="50"/>
  <c r="P61" i="50"/>
  <c r="O61" i="50"/>
  <c r="N61" i="50"/>
  <c r="M61" i="50"/>
  <c r="L61" i="50"/>
  <c r="K61" i="50"/>
  <c r="J61" i="50"/>
  <c r="I61" i="50"/>
  <c r="H61" i="50"/>
  <c r="G61" i="50"/>
  <c r="S60" i="50"/>
  <c r="R60" i="50"/>
  <c r="Q60" i="50"/>
  <c r="P60" i="50"/>
  <c r="O60" i="50"/>
  <c r="N60" i="50"/>
  <c r="M60" i="50"/>
  <c r="L60" i="50"/>
  <c r="K60" i="50"/>
  <c r="J60" i="50"/>
  <c r="I60" i="50"/>
  <c r="H60" i="50"/>
  <c r="G60" i="50"/>
  <c r="S59" i="50"/>
  <c r="R59" i="50"/>
  <c r="Q59" i="50"/>
  <c r="P59" i="50"/>
  <c r="O59" i="50"/>
  <c r="N59" i="50"/>
  <c r="M59" i="50"/>
  <c r="L59" i="50"/>
  <c r="K59" i="50"/>
  <c r="J59" i="50"/>
  <c r="I59" i="50"/>
  <c r="H59" i="50"/>
  <c r="G59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S56" i="50"/>
  <c r="R56" i="50"/>
  <c r="Q56" i="50"/>
  <c r="P56" i="50"/>
  <c r="O56" i="50"/>
  <c r="N56" i="50"/>
  <c r="M56" i="50"/>
  <c r="L56" i="50"/>
  <c r="K56" i="50"/>
  <c r="J56" i="50"/>
  <c r="I56" i="50"/>
  <c r="H56" i="50"/>
  <c r="G56" i="50"/>
  <c r="S55" i="50"/>
  <c r="R55" i="50"/>
  <c r="Q55" i="50"/>
  <c r="P55" i="50"/>
  <c r="O55" i="50"/>
  <c r="N55" i="50"/>
  <c r="M55" i="50"/>
  <c r="L55" i="50"/>
  <c r="K55" i="50"/>
  <c r="J55" i="50"/>
  <c r="I55" i="50"/>
  <c r="H55" i="50"/>
  <c r="G55" i="50"/>
  <c r="S54" i="50"/>
  <c r="R54" i="50"/>
  <c r="Q54" i="50"/>
  <c r="P54" i="50"/>
  <c r="O54" i="50"/>
  <c r="N54" i="50"/>
  <c r="M54" i="50"/>
  <c r="L54" i="50"/>
  <c r="H54" i="50"/>
  <c r="G54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S51" i="50"/>
  <c r="R51" i="50"/>
  <c r="Q51" i="50"/>
  <c r="P51" i="50"/>
  <c r="O51" i="50"/>
  <c r="N51" i="50"/>
  <c r="M51" i="50"/>
  <c r="L51" i="50"/>
  <c r="K51" i="50"/>
  <c r="H51" i="50"/>
  <c r="G51" i="50"/>
  <c r="S50" i="50"/>
  <c r="R50" i="50"/>
  <c r="Q50" i="50"/>
  <c r="P50" i="50"/>
  <c r="O50" i="50"/>
  <c r="N50" i="50"/>
  <c r="M50" i="50"/>
  <c r="L50" i="50"/>
  <c r="K50" i="50"/>
  <c r="H50" i="50"/>
  <c r="G50" i="50"/>
  <c r="S49" i="50"/>
  <c r="R49" i="50"/>
  <c r="Q49" i="50"/>
  <c r="P49" i="50"/>
  <c r="O49" i="50"/>
  <c r="N49" i="50"/>
  <c r="M49" i="50"/>
  <c r="L49" i="50"/>
  <c r="K49" i="50"/>
  <c r="H49" i="50"/>
  <c r="G49" i="50"/>
  <c r="R48" i="50"/>
  <c r="P48" i="50"/>
  <c r="O48" i="50"/>
  <c r="N48" i="50"/>
  <c r="M48" i="50"/>
  <c r="L48" i="50"/>
  <c r="K48" i="50"/>
  <c r="J48" i="50"/>
  <c r="I48" i="50"/>
  <c r="H48" i="50"/>
  <c r="G48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S44" i="50"/>
  <c r="R44" i="50"/>
  <c r="Q44" i="50"/>
  <c r="P44" i="50"/>
  <c r="O44" i="50"/>
  <c r="N44" i="50"/>
  <c r="M44" i="50"/>
  <c r="L44" i="50"/>
  <c r="K44" i="50"/>
  <c r="J44" i="50"/>
  <c r="I44" i="50"/>
  <c r="H44" i="50"/>
  <c r="G44" i="50"/>
  <c r="S43" i="50"/>
  <c r="R43" i="50"/>
  <c r="Q43" i="50"/>
  <c r="P43" i="50"/>
  <c r="O43" i="50"/>
  <c r="N43" i="50"/>
  <c r="M43" i="50"/>
  <c r="L43" i="50"/>
  <c r="K43" i="50"/>
  <c r="J43" i="50"/>
  <c r="I43" i="50"/>
  <c r="H43" i="50"/>
  <c r="G43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S41" i="50"/>
  <c r="R41" i="50"/>
  <c r="Q41" i="50"/>
  <c r="P41" i="50"/>
  <c r="O41" i="50"/>
  <c r="N41" i="50"/>
  <c r="M41" i="50"/>
  <c r="L41" i="50"/>
  <c r="K41" i="50"/>
  <c r="J41" i="50"/>
  <c r="I41" i="50"/>
  <c r="H41" i="50"/>
  <c r="G41" i="50"/>
  <c r="S40" i="50"/>
  <c r="R40" i="50"/>
  <c r="Q40" i="50"/>
  <c r="P40" i="50"/>
  <c r="O40" i="50"/>
  <c r="N40" i="50"/>
  <c r="M40" i="50"/>
  <c r="L40" i="50"/>
  <c r="K40" i="50"/>
  <c r="J40" i="50"/>
  <c r="I40" i="50"/>
  <c r="H40" i="50"/>
  <c r="G40" i="50"/>
  <c r="S39" i="50"/>
  <c r="R39" i="50"/>
  <c r="Q39" i="50"/>
  <c r="P39" i="50"/>
  <c r="O39" i="50"/>
  <c r="N39" i="50"/>
  <c r="M39" i="50"/>
  <c r="L39" i="50"/>
  <c r="K39" i="50"/>
  <c r="J39" i="50"/>
  <c r="I39" i="50"/>
  <c r="H39" i="50"/>
  <c r="G39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S37" i="50"/>
  <c r="R37" i="50"/>
  <c r="Q37" i="50"/>
  <c r="P37" i="50"/>
  <c r="O37" i="50"/>
  <c r="N37" i="50"/>
  <c r="M37" i="50"/>
  <c r="L37" i="50"/>
  <c r="K37" i="50"/>
  <c r="J37" i="50"/>
  <c r="I37" i="50"/>
  <c r="H37" i="50"/>
  <c r="G37" i="50"/>
  <c r="S36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R35" i="50"/>
  <c r="P35" i="50"/>
  <c r="O35" i="50"/>
  <c r="N35" i="50"/>
  <c r="M35" i="50"/>
  <c r="L35" i="50"/>
  <c r="K35" i="50"/>
  <c r="J35" i="50"/>
  <c r="I35" i="50"/>
  <c r="H35" i="50"/>
  <c r="G35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S31" i="50"/>
  <c r="R31" i="50"/>
  <c r="Q31" i="50"/>
  <c r="P31" i="50"/>
  <c r="O31" i="50"/>
  <c r="N31" i="50"/>
  <c r="M31" i="50"/>
  <c r="L31" i="50"/>
  <c r="H31" i="50"/>
  <c r="G31" i="50"/>
  <c r="R30" i="50"/>
  <c r="P30" i="50"/>
  <c r="O30" i="50"/>
  <c r="N30" i="50"/>
  <c r="M30" i="50"/>
  <c r="L30" i="50"/>
  <c r="K30" i="50"/>
  <c r="J30" i="50"/>
  <c r="I30" i="50"/>
  <c r="H30" i="50"/>
  <c r="G30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S27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S26" i="50"/>
  <c r="R26" i="50"/>
  <c r="Q26" i="50"/>
  <c r="P26" i="50"/>
  <c r="O26" i="50"/>
  <c r="N26" i="50"/>
  <c r="M26" i="50"/>
  <c r="L26" i="50"/>
  <c r="H26" i="50"/>
  <c r="G26" i="50"/>
  <c r="S25" i="50"/>
  <c r="R25" i="50"/>
  <c r="Q25" i="50"/>
  <c r="P25" i="50"/>
  <c r="O25" i="50"/>
  <c r="N25" i="50"/>
  <c r="M25" i="50"/>
  <c r="L25" i="50"/>
  <c r="H25" i="50"/>
  <c r="G25" i="50"/>
  <c r="S24" i="50"/>
  <c r="R24" i="50"/>
  <c r="Q24" i="50"/>
  <c r="P24" i="50"/>
  <c r="O24" i="50"/>
  <c r="N24" i="50"/>
  <c r="K24" i="50"/>
  <c r="J24" i="50"/>
  <c r="I24" i="50"/>
  <c r="G24" i="50"/>
  <c r="S23" i="50"/>
  <c r="R23" i="50"/>
  <c r="Q23" i="50"/>
  <c r="P23" i="50"/>
  <c r="O23" i="50"/>
  <c r="N23" i="50"/>
  <c r="K23" i="50"/>
  <c r="J23" i="50"/>
  <c r="I23" i="50"/>
  <c r="G23" i="50"/>
  <c r="S22" i="50"/>
  <c r="R22" i="50"/>
  <c r="Q22" i="50"/>
  <c r="P22" i="50"/>
  <c r="O22" i="50"/>
  <c r="N22" i="50"/>
  <c r="K22" i="50"/>
  <c r="J22" i="50"/>
  <c r="I22" i="50"/>
  <c r="H22" i="50"/>
  <c r="G22" i="50"/>
  <c r="S21" i="50"/>
  <c r="R21" i="50"/>
  <c r="Q21" i="50"/>
  <c r="P21" i="50"/>
  <c r="O21" i="50"/>
  <c r="N21" i="50"/>
  <c r="K21" i="50"/>
  <c r="J21" i="50"/>
  <c r="I21" i="50"/>
  <c r="G21" i="50"/>
  <c r="S20" i="50"/>
  <c r="R20" i="50"/>
  <c r="Q20" i="50"/>
  <c r="P20" i="50"/>
  <c r="O20" i="50"/>
  <c r="N20" i="50"/>
  <c r="K20" i="50"/>
  <c r="J20" i="50"/>
  <c r="I20" i="50"/>
  <c r="G20" i="50"/>
  <c r="S19" i="50"/>
  <c r="R19" i="50"/>
  <c r="Q19" i="50"/>
  <c r="P19" i="50"/>
  <c r="O19" i="50"/>
  <c r="N19" i="50"/>
  <c r="M19" i="50"/>
  <c r="L19" i="50"/>
  <c r="K19" i="50"/>
  <c r="J19" i="50"/>
  <c r="I19" i="50"/>
  <c r="G19" i="50"/>
  <c r="S18" i="50"/>
  <c r="R18" i="50"/>
  <c r="Q18" i="50"/>
  <c r="P18" i="50"/>
  <c r="O18" i="50"/>
  <c r="N18" i="50"/>
  <c r="M18" i="50"/>
  <c r="L18" i="50"/>
  <c r="K18" i="50"/>
  <c r="J18" i="50"/>
  <c r="I18" i="50"/>
  <c r="G18" i="50"/>
  <c r="S17" i="50"/>
  <c r="R17" i="50"/>
  <c r="Q17" i="50"/>
  <c r="P17" i="50"/>
  <c r="O17" i="50"/>
  <c r="N17" i="50"/>
  <c r="M17" i="50"/>
  <c r="L17" i="50"/>
  <c r="H17" i="50"/>
  <c r="G17" i="50"/>
  <c r="S16" i="50"/>
  <c r="R16" i="50"/>
  <c r="Q16" i="50"/>
  <c r="P16" i="50"/>
  <c r="O16" i="50"/>
  <c r="N16" i="50"/>
  <c r="M16" i="50"/>
  <c r="L16" i="50"/>
  <c r="H16" i="50"/>
  <c r="G16" i="50"/>
  <c r="S15" i="50"/>
  <c r="R15" i="50"/>
  <c r="Q15" i="50"/>
  <c r="P15" i="50"/>
  <c r="O15" i="50"/>
  <c r="N15" i="50"/>
  <c r="K15" i="50"/>
  <c r="J15" i="50"/>
  <c r="I15" i="50"/>
  <c r="H15" i="50"/>
  <c r="G15" i="50"/>
  <c r="F80" i="50"/>
  <c r="E80" i="50"/>
  <c r="D80" i="50"/>
  <c r="C80" i="50"/>
  <c r="F79" i="50"/>
  <c r="E79" i="50"/>
  <c r="D79" i="50"/>
  <c r="C79" i="50"/>
  <c r="F78" i="50"/>
  <c r="E78" i="50"/>
  <c r="D78" i="50"/>
  <c r="C78" i="50"/>
  <c r="F77" i="50"/>
  <c r="E77" i="50"/>
  <c r="D77" i="50"/>
  <c r="C77" i="50"/>
  <c r="F76" i="50"/>
  <c r="E76" i="50"/>
  <c r="D76" i="50"/>
  <c r="C76" i="50"/>
  <c r="F75" i="50"/>
  <c r="E75" i="50"/>
  <c r="D75" i="50"/>
  <c r="C75" i="50"/>
  <c r="C74" i="50"/>
  <c r="F73" i="50"/>
  <c r="E73" i="50"/>
  <c r="D73" i="50"/>
  <c r="C73" i="50"/>
  <c r="F72" i="50"/>
  <c r="E72" i="50"/>
  <c r="D72" i="50"/>
  <c r="C72" i="50"/>
  <c r="F71" i="50"/>
  <c r="E71" i="50"/>
  <c r="D71" i="50"/>
  <c r="C71" i="50"/>
  <c r="F70" i="50"/>
  <c r="E70" i="50"/>
  <c r="D70" i="50"/>
  <c r="C70" i="50"/>
  <c r="F69" i="50"/>
  <c r="E69" i="50"/>
  <c r="D69" i="50"/>
  <c r="C69" i="50"/>
  <c r="F68" i="50"/>
  <c r="E68" i="50"/>
  <c r="D68" i="50"/>
  <c r="C68" i="50"/>
  <c r="C67" i="50"/>
  <c r="F66" i="50"/>
  <c r="E66" i="50"/>
  <c r="D66" i="50"/>
  <c r="C66" i="50"/>
  <c r="F65" i="50"/>
  <c r="E65" i="50"/>
  <c r="D65" i="50"/>
  <c r="C65" i="50"/>
  <c r="F64" i="50"/>
  <c r="E64" i="50"/>
  <c r="D64" i="50"/>
  <c r="C64" i="50"/>
  <c r="F63" i="50"/>
  <c r="E63" i="50"/>
  <c r="D63" i="50"/>
  <c r="C63" i="50"/>
  <c r="F62" i="50"/>
  <c r="E62" i="50"/>
  <c r="D62" i="50"/>
  <c r="C62" i="50"/>
  <c r="F61" i="50"/>
  <c r="E61" i="50"/>
  <c r="D61" i="50"/>
  <c r="C61" i="50"/>
  <c r="F60" i="50"/>
  <c r="E60" i="50"/>
  <c r="D60" i="50"/>
  <c r="C60" i="50"/>
  <c r="F59" i="50"/>
  <c r="E59" i="50"/>
  <c r="D59" i="50"/>
  <c r="C59" i="50"/>
  <c r="F58" i="50"/>
  <c r="E58" i="50"/>
  <c r="D58" i="50"/>
  <c r="C58" i="50"/>
  <c r="F57" i="50"/>
  <c r="E57" i="50"/>
  <c r="D57" i="50"/>
  <c r="C57" i="50"/>
  <c r="F56" i="50"/>
  <c r="E56" i="50"/>
  <c r="D56" i="50"/>
  <c r="C56" i="50"/>
  <c r="F55" i="50"/>
  <c r="E55" i="50"/>
  <c r="D55" i="50"/>
  <c r="C55" i="50"/>
  <c r="F54" i="50"/>
  <c r="E54" i="50"/>
  <c r="D54" i="50"/>
  <c r="C54" i="50"/>
  <c r="F53" i="50"/>
  <c r="E53" i="50"/>
  <c r="D53" i="50"/>
  <c r="C53" i="50"/>
  <c r="F52" i="50"/>
  <c r="E52" i="50"/>
  <c r="D52" i="50"/>
  <c r="C52" i="50"/>
  <c r="F51" i="50"/>
  <c r="E51" i="50"/>
  <c r="D51" i="50"/>
  <c r="C51" i="50"/>
  <c r="F50" i="50"/>
  <c r="E50" i="50"/>
  <c r="D50" i="50"/>
  <c r="C50" i="50"/>
  <c r="F49" i="50"/>
  <c r="E49" i="50"/>
  <c r="D49" i="50"/>
  <c r="C49" i="50"/>
  <c r="F48" i="50"/>
  <c r="E48" i="50"/>
  <c r="D48" i="50"/>
  <c r="C48" i="50"/>
  <c r="C47" i="50"/>
  <c r="F46" i="50"/>
  <c r="E46" i="50"/>
  <c r="D46" i="50"/>
  <c r="C46" i="50"/>
  <c r="F45" i="50"/>
  <c r="E45" i="50"/>
  <c r="D45" i="50"/>
  <c r="C45" i="50"/>
  <c r="F44" i="50"/>
  <c r="E44" i="50"/>
  <c r="D44" i="50"/>
  <c r="C44" i="50"/>
  <c r="F43" i="50"/>
  <c r="E43" i="50"/>
  <c r="D43" i="50"/>
  <c r="C43" i="50"/>
  <c r="F42" i="50"/>
  <c r="E42" i="50"/>
  <c r="D42" i="50"/>
  <c r="C42" i="50"/>
  <c r="F41" i="50"/>
  <c r="E41" i="50"/>
  <c r="D41" i="50"/>
  <c r="C41" i="50"/>
  <c r="F40" i="50"/>
  <c r="E40" i="50"/>
  <c r="D40" i="50"/>
  <c r="C40" i="50"/>
  <c r="F39" i="50"/>
  <c r="E39" i="50"/>
  <c r="D39" i="50"/>
  <c r="C39" i="50"/>
  <c r="F38" i="50"/>
  <c r="E38" i="50"/>
  <c r="D38" i="50"/>
  <c r="C38" i="50"/>
  <c r="F37" i="50"/>
  <c r="E37" i="50"/>
  <c r="D37" i="50"/>
  <c r="C37" i="50"/>
  <c r="F36" i="50"/>
  <c r="E36" i="50"/>
  <c r="D36" i="50"/>
  <c r="C36" i="50"/>
  <c r="F35" i="50"/>
  <c r="E35" i="50"/>
  <c r="D35" i="50"/>
  <c r="C35" i="50"/>
  <c r="C34" i="50"/>
  <c r="F33" i="50"/>
  <c r="E33" i="50"/>
  <c r="D33" i="50"/>
  <c r="C33" i="50"/>
  <c r="F32" i="50"/>
  <c r="E32" i="50"/>
  <c r="D32" i="50"/>
  <c r="C32" i="50"/>
  <c r="F31" i="50"/>
  <c r="E31" i="50"/>
  <c r="D31" i="50"/>
  <c r="C31" i="50"/>
  <c r="F30" i="50"/>
  <c r="E30" i="50"/>
  <c r="D30" i="50"/>
  <c r="C30" i="50"/>
  <c r="C29" i="50"/>
  <c r="F28" i="50"/>
  <c r="E28" i="50"/>
  <c r="D28" i="50"/>
  <c r="C28" i="50"/>
  <c r="F27" i="50"/>
  <c r="E27" i="50"/>
  <c r="D27" i="50"/>
  <c r="C27" i="50"/>
  <c r="F26" i="50"/>
  <c r="E26" i="50"/>
  <c r="D26" i="50"/>
  <c r="C26" i="50"/>
  <c r="F25" i="50"/>
  <c r="E25" i="50"/>
  <c r="D25" i="50"/>
  <c r="C25" i="50"/>
  <c r="F24" i="50"/>
  <c r="E24" i="50"/>
  <c r="D24" i="50"/>
  <c r="C24" i="50"/>
  <c r="F23" i="50"/>
  <c r="E23" i="50"/>
  <c r="D23" i="50"/>
  <c r="C23" i="50"/>
  <c r="F22" i="50"/>
  <c r="E22" i="50"/>
  <c r="D22" i="50"/>
  <c r="C22" i="50"/>
  <c r="F21" i="50"/>
  <c r="E21" i="50"/>
  <c r="D21" i="50"/>
  <c r="C21" i="50"/>
  <c r="F20" i="50"/>
  <c r="E20" i="50"/>
  <c r="D20" i="50"/>
  <c r="C20" i="50"/>
  <c r="F19" i="50"/>
  <c r="E19" i="50"/>
  <c r="D19" i="50"/>
  <c r="C19" i="50"/>
  <c r="F18" i="50"/>
  <c r="E18" i="50"/>
  <c r="D18" i="50"/>
  <c r="C18" i="50"/>
  <c r="F17" i="50"/>
  <c r="E17" i="50"/>
  <c r="D17" i="50"/>
  <c r="C17" i="50"/>
  <c r="F16" i="50"/>
  <c r="E16" i="50"/>
  <c r="D16" i="50"/>
  <c r="C16" i="50"/>
  <c r="F15" i="50"/>
  <c r="E15" i="50"/>
  <c r="D15" i="50"/>
  <c r="C15" i="50"/>
  <c r="C14" i="50"/>
  <c r="X11" i="50"/>
  <c r="T11" i="50"/>
  <c r="P11" i="50"/>
  <c r="L11" i="50"/>
  <c r="H11" i="50"/>
  <c r="G11" i="50"/>
  <c r="C7" i="50"/>
  <c r="S80" i="49"/>
  <c r="R80" i="49"/>
  <c r="Q80" i="49"/>
  <c r="P80" i="49"/>
  <c r="O80" i="49"/>
  <c r="N80" i="49"/>
  <c r="M80" i="49"/>
  <c r="L80" i="49"/>
  <c r="K80" i="49"/>
  <c r="J80" i="49"/>
  <c r="I80" i="49"/>
  <c r="H80" i="49"/>
  <c r="G80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S78" i="49"/>
  <c r="R78" i="49"/>
  <c r="Q78" i="49"/>
  <c r="P78" i="49"/>
  <c r="O78" i="49"/>
  <c r="N78" i="49"/>
  <c r="M78" i="49"/>
  <c r="L78" i="49"/>
  <c r="K78" i="49"/>
  <c r="J78" i="49"/>
  <c r="I78" i="49"/>
  <c r="H78" i="49"/>
  <c r="G78" i="49"/>
  <c r="S77" i="49"/>
  <c r="R77" i="49"/>
  <c r="Q77" i="49"/>
  <c r="P77" i="49"/>
  <c r="O77" i="49"/>
  <c r="N77" i="49"/>
  <c r="M77" i="49"/>
  <c r="L77" i="49"/>
  <c r="K77" i="49"/>
  <c r="J77" i="49"/>
  <c r="I77" i="49"/>
  <c r="H77" i="49"/>
  <c r="G77" i="49"/>
  <c r="S76" i="49"/>
  <c r="R76" i="49"/>
  <c r="Q76" i="49"/>
  <c r="P76" i="49"/>
  <c r="O76" i="49"/>
  <c r="N76" i="49"/>
  <c r="M76" i="49"/>
  <c r="L76" i="49"/>
  <c r="K76" i="49"/>
  <c r="J76" i="49"/>
  <c r="I76" i="49"/>
  <c r="H76" i="49"/>
  <c r="G76" i="49"/>
  <c r="S75" i="49"/>
  <c r="R75" i="49"/>
  <c r="Q75" i="49"/>
  <c r="P75" i="49"/>
  <c r="O75" i="49"/>
  <c r="N75" i="49"/>
  <c r="M75" i="49"/>
  <c r="L75" i="49"/>
  <c r="K75" i="49"/>
  <c r="J75" i="49"/>
  <c r="I75" i="49"/>
  <c r="H75" i="49"/>
  <c r="G75" i="49"/>
  <c r="S73" i="49"/>
  <c r="R73" i="49"/>
  <c r="Q73" i="49"/>
  <c r="P73" i="49"/>
  <c r="O73" i="49"/>
  <c r="N73" i="49"/>
  <c r="M73" i="49"/>
  <c r="L73" i="49"/>
  <c r="K73" i="49"/>
  <c r="J73" i="49"/>
  <c r="I73" i="49"/>
  <c r="H73" i="49"/>
  <c r="G73" i="49"/>
  <c r="S72" i="49"/>
  <c r="R72" i="49"/>
  <c r="Q72" i="49"/>
  <c r="P72" i="49"/>
  <c r="O72" i="49"/>
  <c r="N72" i="49"/>
  <c r="M72" i="49"/>
  <c r="L72" i="49"/>
  <c r="K72" i="49"/>
  <c r="J72" i="49"/>
  <c r="I72" i="49"/>
  <c r="H72" i="49"/>
  <c r="G72" i="49"/>
  <c r="S71" i="49"/>
  <c r="R71" i="49"/>
  <c r="Q71" i="49"/>
  <c r="P71" i="49"/>
  <c r="O71" i="49"/>
  <c r="N71" i="49"/>
  <c r="M71" i="49"/>
  <c r="L71" i="49"/>
  <c r="K71" i="49"/>
  <c r="J71" i="49"/>
  <c r="I71" i="49"/>
  <c r="H71" i="49"/>
  <c r="G71" i="49"/>
  <c r="S70" i="49"/>
  <c r="R70" i="49"/>
  <c r="Q70" i="49"/>
  <c r="P70" i="49"/>
  <c r="O70" i="49"/>
  <c r="N70" i="49"/>
  <c r="M70" i="49"/>
  <c r="L70" i="49"/>
  <c r="K70" i="49"/>
  <c r="J70" i="49"/>
  <c r="I70" i="49"/>
  <c r="H70" i="49"/>
  <c r="G70" i="49"/>
  <c r="S69" i="49"/>
  <c r="R69" i="49"/>
  <c r="Q69" i="49"/>
  <c r="P69" i="49"/>
  <c r="O69" i="49"/>
  <c r="N69" i="49"/>
  <c r="M69" i="49"/>
  <c r="L69" i="49"/>
  <c r="K69" i="49"/>
  <c r="J69" i="49"/>
  <c r="I69" i="49"/>
  <c r="H69" i="49"/>
  <c r="G69" i="49"/>
  <c r="S68" i="49"/>
  <c r="R68" i="49"/>
  <c r="Q68" i="49"/>
  <c r="P68" i="49"/>
  <c r="O68" i="49"/>
  <c r="N68" i="49"/>
  <c r="M68" i="49"/>
  <c r="L68" i="49"/>
  <c r="K68" i="49"/>
  <c r="J68" i="49"/>
  <c r="I68" i="49"/>
  <c r="H68" i="49"/>
  <c r="G68" i="49"/>
  <c r="S66" i="49"/>
  <c r="R66" i="49"/>
  <c r="Q66" i="49"/>
  <c r="P66" i="49"/>
  <c r="O66" i="49"/>
  <c r="N66" i="49"/>
  <c r="M66" i="49"/>
  <c r="L66" i="49"/>
  <c r="K66" i="49"/>
  <c r="J66" i="49"/>
  <c r="I66" i="49"/>
  <c r="H66" i="49"/>
  <c r="G66" i="49"/>
  <c r="S65" i="49"/>
  <c r="R65" i="49"/>
  <c r="Q65" i="49"/>
  <c r="P65" i="49"/>
  <c r="O65" i="49"/>
  <c r="N65" i="49"/>
  <c r="M65" i="49"/>
  <c r="L65" i="49"/>
  <c r="K65" i="49"/>
  <c r="J65" i="49"/>
  <c r="I65" i="49"/>
  <c r="H65" i="49"/>
  <c r="G65" i="49"/>
  <c r="S64" i="49"/>
  <c r="R64" i="49"/>
  <c r="Q64" i="49"/>
  <c r="P64" i="49"/>
  <c r="O64" i="49"/>
  <c r="N64" i="49"/>
  <c r="M64" i="49"/>
  <c r="L64" i="49"/>
  <c r="K64" i="49"/>
  <c r="J64" i="49"/>
  <c r="I64" i="49"/>
  <c r="H64" i="49"/>
  <c r="G64" i="49"/>
  <c r="S63" i="49"/>
  <c r="R63" i="49"/>
  <c r="Q63" i="49"/>
  <c r="P63" i="49"/>
  <c r="O63" i="49"/>
  <c r="N63" i="49"/>
  <c r="M63" i="49"/>
  <c r="L63" i="49"/>
  <c r="K63" i="49"/>
  <c r="J63" i="49"/>
  <c r="I63" i="49"/>
  <c r="H63" i="49"/>
  <c r="G63" i="49"/>
  <c r="S62" i="49"/>
  <c r="R62" i="49"/>
  <c r="Q62" i="49"/>
  <c r="P62" i="49"/>
  <c r="O62" i="49"/>
  <c r="N62" i="49"/>
  <c r="M62" i="49"/>
  <c r="L62" i="49"/>
  <c r="K62" i="49"/>
  <c r="J62" i="49"/>
  <c r="I62" i="49"/>
  <c r="H62" i="49"/>
  <c r="G62" i="49"/>
  <c r="S61" i="49"/>
  <c r="R61" i="49"/>
  <c r="Q61" i="49"/>
  <c r="P61" i="49"/>
  <c r="O61" i="49"/>
  <c r="N61" i="49"/>
  <c r="M61" i="49"/>
  <c r="L61" i="49"/>
  <c r="K61" i="49"/>
  <c r="J61" i="49"/>
  <c r="I61" i="49"/>
  <c r="H61" i="49"/>
  <c r="G61" i="49"/>
  <c r="S60" i="49"/>
  <c r="R60" i="49"/>
  <c r="Q60" i="49"/>
  <c r="P60" i="49"/>
  <c r="O60" i="49"/>
  <c r="N60" i="49"/>
  <c r="M60" i="49"/>
  <c r="L60" i="49"/>
  <c r="K60" i="49"/>
  <c r="J60" i="49"/>
  <c r="I60" i="49"/>
  <c r="H60" i="49"/>
  <c r="G60" i="49"/>
  <c r="S59" i="49"/>
  <c r="R59" i="49"/>
  <c r="Q59" i="49"/>
  <c r="P59" i="49"/>
  <c r="O59" i="49"/>
  <c r="N59" i="49"/>
  <c r="M59" i="49"/>
  <c r="L59" i="49"/>
  <c r="K59" i="49"/>
  <c r="J59" i="49"/>
  <c r="I59" i="49"/>
  <c r="H59" i="49"/>
  <c r="G59" i="49"/>
  <c r="S58" i="49"/>
  <c r="R58" i="49"/>
  <c r="Q58" i="49"/>
  <c r="P58" i="49"/>
  <c r="O58" i="49"/>
  <c r="N58" i="49"/>
  <c r="M58" i="49"/>
  <c r="L58" i="49"/>
  <c r="K58" i="49"/>
  <c r="J58" i="49"/>
  <c r="I58" i="49"/>
  <c r="H58" i="49"/>
  <c r="G58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S56" i="49"/>
  <c r="R56" i="49"/>
  <c r="Q56" i="49"/>
  <c r="P56" i="49"/>
  <c r="O56" i="49"/>
  <c r="N56" i="49"/>
  <c r="M56" i="49"/>
  <c r="L56" i="49"/>
  <c r="K56" i="49"/>
  <c r="J56" i="49"/>
  <c r="I56" i="49"/>
  <c r="H56" i="49"/>
  <c r="G56" i="49"/>
  <c r="S55" i="49"/>
  <c r="R55" i="49"/>
  <c r="Q55" i="49"/>
  <c r="P55" i="49"/>
  <c r="O55" i="49"/>
  <c r="N55" i="49"/>
  <c r="M55" i="49"/>
  <c r="L55" i="49"/>
  <c r="K55" i="49"/>
  <c r="J55" i="49"/>
  <c r="I55" i="49"/>
  <c r="H55" i="49"/>
  <c r="G55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S46" i="49"/>
  <c r="R46" i="49"/>
  <c r="Q46" i="49"/>
  <c r="P46" i="49"/>
  <c r="O46" i="49"/>
  <c r="N46" i="49"/>
  <c r="M46" i="49"/>
  <c r="L46" i="49"/>
  <c r="K46" i="49"/>
  <c r="J46" i="49"/>
  <c r="I46" i="49"/>
  <c r="H46" i="49"/>
  <c r="G46" i="49"/>
  <c r="S45" i="49"/>
  <c r="R45" i="49"/>
  <c r="Q45" i="49"/>
  <c r="P45" i="49"/>
  <c r="O45" i="49"/>
  <c r="N45" i="49"/>
  <c r="M45" i="49"/>
  <c r="L45" i="49"/>
  <c r="K45" i="49"/>
  <c r="J45" i="49"/>
  <c r="I45" i="49"/>
  <c r="H45" i="49"/>
  <c r="G45" i="49"/>
  <c r="S44" i="49"/>
  <c r="R44" i="49"/>
  <c r="Q44" i="49"/>
  <c r="P44" i="49"/>
  <c r="O44" i="49"/>
  <c r="N44" i="49"/>
  <c r="M44" i="49"/>
  <c r="L44" i="49"/>
  <c r="K44" i="49"/>
  <c r="J44" i="49"/>
  <c r="I44" i="49"/>
  <c r="H44" i="49"/>
  <c r="G44" i="49"/>
  <c r="S43" i="49"/>
  <c r="R43" i="49"/>
  <c r="Q43" i="49"/>
  <c r="P43" i="49"/>
  <c r="O43" i="49"/>
  <c r="N43" i="49"/>
  <c r="M43" i="49"/>
  <c r="L43" i="49"/>
  <c r="K43" i="49"/>
  <c r="J43" i="49"/>
  <c r="I43" i="49"/>
  <c r="H43" i="49"/>
  <c r="G43" i="49"/>
  <c r="S42" i="49"/>
  <c r="R42" i="49"/>
  <c r="Q42" i="49"/>
  <c r="P42" i="49"/>
  <c r="O42" i="49"/>
  <c r="N42" i="49"/>
  <c r="M42" i="49"/>
  <c r="L42" i="49"/>
  <c r="K42" i="49"/>
  <c r="J42" i="49"/>
  <c r="I42" i="49"/>
  <c r="H42" i="49"/>
  <c r="G42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S37" i="49"/>
  <c r="R37" i="49"/>
  <c r="Q37" i="49"/>
  <c r="P37" i="49"/>
  <c r="O37" i="49"/>
  <c r="N37" i="49"/>
  <c r="M37" i="49"/>
  <c r="L37" i="49"/>
  <c r="K37" i="49"/>
  <c r="J37" i="49"/>
  <c r="I37" i="49"/>
  <c r="H37" i="49"/>
  <c r="G37" i="49"/>
  <c r="S36" i="49"/>
  <c r="R36" i="49"/>
  <c r="Q36" i="49"/>
  <c r="P36" i="49"/>
  <c r="O36" i="49"/>
  <c r="N36" i="49"/>
  <c r="M36" i="49"/>
  <c r="L36" i="49"/>
  <c r="K36" i="49"/>
  <c r="J36" i="49"/>
  <c r="I36" i="49"/>
  <c r="H36" i="49"/>
  <c r="G36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G32" i="49"/>
  <c r="S31" i="49"/>
  <c r="R31" i="49"/>
  <c r="Q31" i="49"/>
  <c r="P31" i="49"/>
  <c r="O31" i="49"/>
  <c r="N31" i="49"/>
  <c r="M31" i="49"/>
  <c r="L31" i="49"/>
  <c r="K31" i="49"/>
  <c r="J31" i="49"/>
  <c r="I31" i="49"/>
  <c r="H31" i="49"/>
  <c r="G31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G26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S24" i="49"/>
  <c r="R24" i="49"/>
  <c r="Q24" i="49"/>
  <c r="P24" i="49"/>
  <c r="O24" i="49"/>
  <c r="N24" i="49"/>
  <c r="M24" i="49"/>
  <c r="L24" i="49"/>
  <c r="K24" i="49"/>
  <c r="J24" i="49"/>
  <c r="I24" i="49"/>
  <c r="H24" i="49"/>
  <c r="G24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S20" i="49"/>
  <c r="R20" i="49"/>
  <c r="Q20" i="49"/>
  <c r="P20" i="49"/>
  <c r="O20" i="49"/>
  <c r="N20" i="49"/>
  <c r="M20" i="49"/>
  <c r="L20" i="49"/>
  <c r="K20" i="49"/>
  <c r="J20" i="49"/>
  <c r="I20" i="49"/>
  <c r="H20" i="49"/>
  <c r="G20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G17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G16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F80" i="49"/>
  <c r="E80" i="49"/>
  <c r="D80" i="49"/>
  <c r="C80" i="49"/>
  <c r="F79" i="49"/>
  <c r="E79" i="49"/>
  <c r="D79" i="49"/>
  <c r="C79" i="49"/>
  <c r="F78" i="49"/>
  <c r="E78" i="49"/>
  <c r="D78" i="49"/>
  <c r="C78" i="49"/>
  <c r="F77" i="49"/>
  <c r="E77" i="49"/>
  <c r="D77" i="49"/>
  <c r="C77" i="49"/>
  <c r="F76" i="49"/>
  <c r="E76" i="49"/>
  <c r="D76" i="49"/>
  <c r="C76" i="49"/>
  <c r="F75" i="49"/>
  <c r="E75" i="49"/>
  <c r="D75" i="49"/>
  <c r="C75" i="49"/>
  <c r="C74" i="49"/>
  <c r="F73" i="49"/>
  <c r="E73" i="49"/>
  <c r="D73" i="49"/>
  <c r="C73" i="49"/>
  <c r="F72" i="49"/>
  <c r="E72" i="49"/>
  <c r="D72" i="49"/>
  <c r="C72" i="49"/>
  <c r="F71" i="49"/>
  <c r="E71" i="49"/>
  <c r="D71" i="49"/>
  <c r="C71" i="49"/>
  <c r="F70" i="49"/>
  <c r="E70" i="49"/>
  <c r="D70" i="49"/>
  <c r="C70" i="49"/>
  <c r="F69" i="49"/>
  <c r="E69" i="49"/>
  <c r="D69" i="49"/>
  <c r="C69" i="49"/>
  <c r="F68" i="49"/>
  <c r="E68" i="49"/>
  <c r="D68" i="49"/>
  <c r="C68" i="49"/>
  <c r="C67" i="49"/>
  <c r="F66" i="49"/>
  <c r="E66" i="49"/>
  <c r="D66" i="49"/>
  <c r="C66" i="49"/>
  <c r="F65" i="49"/>
  <c r="E65" i="49"/>
  <c r="D65" i="49"/>
  <c r="C65" i="49"/>
  <c r="F64" i="49"/>
  <c r="E64" i="49"/>
  <c r="D64" i="49"/>
  <c r="C64" i="49"/>
  <c r="F63" i="49"/>
  <c r="E63" i="49"/>
  <c r="D63" i="49"/>
  <c r="C63" i="49"/>
  <c r="F62" i="49"/>
  <c r="E62" i="49"/>
  <c r="D62" i="49"/>
  <c r="C62" i="49"/>
  <c r="F61" i="49"/>
  <c r="E61" i="49"/>
  <c r="D61" i="49"/>
  <c r="C61" i="49"/>
  <c r="F60" i="49"/>
  <c r="E60" i="49"/>
  <c r="D60" i="49"/>
  <c r="C60" i="49"/>
  <c r="F59" i="49"/>
  <c r="E59" i="49"/>
  <c r="D59" i="49"/>
  <c r="C59" i="49"/>
  <c r="F58" i="49"/>
  <c r="E58" i="49"/>
  <c r="D58" i="49"/>
  <c r="C58" i="49"/>
  <c r="F57" i="49"/>
  <c r="E57" i="49"/>
  <c r="D57" i="49"/>
  <c r="C57" i="49"/>
  <c r="F56" i="49"/>
  <c r="E56" i="49"/>
  <c r="D56" i="49"/>
  <c r="C56" i="49"/>
  <c r="F55" i="49"/>
  <c r="E55" i="49"/>
  <c r="D55" i="49"/>
  <c r="C55" i="49"/>
  <c r="F54" i="49"/>
  <c r="E54" i="49"/>
  <c r="D54" i="49"/>
  <c r="C54" i="49"/>
  <c r="F53" i="49"/>
  <c r="E53" i="49"/>
  <c r="D53" i="49"/>
  <c r="C53" i="49"/>
  <c r="F52" i="49"/>
  <c r="E52" i="49"/>
  <c r="D52" i="49"/>
  <c r="C52" i="49"/>
  <c r="F51" i="49"/>
  <c r="E51" i="49"/>
  <c r="D51" i="49"/>
  <c r="C51" i="49"/>
  <c r="F50" i="49"/>
  <c r="E50" i="49"/>
  <c r="D50" i="49"/>
  <c r="C50" i="49"/>
  <c r="F49" i="49"/>
  <c r="E49" i="49"/>
  <c r="D49" i="49"/>
  <c r="C49" i="49"/>
  <c r="F48" i="49"/>
  <c r="E48" i="49"/>
  <c r="D48" i="49"/>
  <c r="C48" i="49"/>
  <c r="C47" i="49"/>
  <c r="F46" i="49"/>
  <c r="E46" i="49"/>
  <c r="D46" i="49"/>
  <c r="C46" i="49"/>
  <c r="F45" i="49"/>
  <c r="E45" i="49"/>
  <c r="D45" i="49"/>
  <c r="C45" i="49"/>
  <c r="F44" i="49"/>
  <c r="E44" i="49"/>
  <c r="D44" i="49"/>
  <c r="C44" i="49"/>
  <c r="F43" i="49"/>
  <c r="E43" i="49"/>
  <c r="D43" i="49"/>
  <c r="C43" i="49"/>
  <c r="F42" i="49"/>
  <c r="E42" i="49"/>
  <c r="D42" i="49"/>
  <c r="C42" i="49"/>
  <c r="F41" i="49"/>
  <c r="E41" i="49"/>
  <c r="D41" i="49"/>
  <c r="C41" i="49"/>
  <c r="F40" i="49"/>
  <c r="E40" i="49"/>
  <c r="D40" i="49"/>
  <c r="C40" i="49"/>
  <c r="F39" i="49"/>
  <c r="E39" i="49"/>
  <c r="D39" i="49"/>
  <c r="C39" i="49"/>
  <c r="F38" i="49"/>
  <c r="E38" i="49"/>
  <c r="D38" i="49"/>
  <c r="C38" i="49"/>
  <c r="F37" i="49"/>
  <c r="E37" i="49"/>
  <c r="D37" i="49"/>
  <c r="C37" i="49"/>
  <c r="F36" i="49"/>
  <c r="E36" i="49"/>
  <c r="D36" i="49"/>
  <c r="C36" i="49"/>
  <c r="F35" i="49"/>
  <c r="E35" i="49"/>
  <c r="D35" i="49"/>
  <c r="C35" i="49"/>
  <c r="C34" i="49"/>
  <c r="F33" i="49"/>
  <c r="E33" i="49"/>
  <c r="D33" i="49"/>
  <c r="C33" i="49"/>
  <c r="F32" i="49"/>
  <c r="E32" i="49"/>
  <c r="D32" i="49"/>
  <c r="C32" i="49"/>
  <c r="F31" i="49"/>
  <c r="E31" i="49"/>
  <c r="D31" i="49"/>
  <c r="C31" i="49"/>
  <c r="F30" i="49"/>
  <c r="E30" i="49"/>
  <c r="D30" i="49"/>
  <c r="C30" i="49"/>
  <c r="C29" i="49"/>
  <c r="F28" i="49"/>
  <c r="E28" i="49"/>
  <c r="D28" i="49"/>
  <c r="C28" i="49"/>
  <c r="F27" i="49"/>
  <c r="E27" i="49"/>
  <c r="D27" i="49"/>
  <c r="C27" i="49"/>
  <c r="F26" i="49"/>
  <c r="E26" i="49"/>
  <c r="D26" i="49"/>
  <c r="C26" i="49"/>
  <c r="F25" i="49"/>
  <c r="E25" i="49"/>
  <c r="D25" i="49"/>
  <c r="C25" i="49"/>
  <c r="F24" i="49"/>
  <c r="E24" i="49"/>
  <c r="D24" i="49"/>
  <c r="C24" i="49"/>
  <c r="F23" i="49"/>
  <c r="E23" i="49"/>
  <c r="D23" i="49"/>
  <c r="C23" i="49"/>
  <c r="F22" i="49"/>
  <c r="E22" i="49"/>
  <c r="D22" i="49"/>
  <c r="C22" i="49"/>
  <c r="F21" i="49"/>
  <c r="E21" i="49"/>
  <c r="D21" i="49"/>
  <c r="C21" i="49"/>
  <c r="F20" i="49"/>
  <c r="E20" i="49"/>
  <c r="D20" i="49"/>
  <c r="C20" i="49"/>
  <c r="F19" i="49"/>
  <c r="E19" i="49"/>
  <c r="D19" i="49"/>
  <c r="C19" i="49"/>
  <c r="F18" i="49"/>
  <c r="E18" i="49"/>
  <c r="D18" i="49"/>
  <c r="C18" i="49"/>
  <c r="F17" i="49"/>
  <c r="E17" i="49"/>
  <c r="D17" i="49"/>
  <c r="C17" i="49"/>
  <c r="F16" i="49"/>
  <c r="E16" i="49"/>
  <c r="D16" i="49"/>
  <c r="C16" i="49"/>
  <c r="F15" i="49"/>
  <c r="E15" i="49"/>
  <c r="D15" i="49"/>
  <c r="C15" i="49"/>
  <c r="C14" i="49"/>
  <c r="X11" i="49"/>
  <c r="T11" i="49"/>
  <c r="P11" i="49"/>
  <c r="L11" i="49"/>
  <c r="H11" i="49"/>
  <c r="G11" i="49"/>
  <c r="C7" i="49"/>
  <c r="F80" i="48"/>
  <c r="E80" i="48"/>
  <c r="D80" i="48"/>
  <c r="F79" i="48"/>
  <c r="E79" i="48"/>
  <c r="D79" i="48"/>
  <c r="F78" i="48"/>
  <c r="E78" i="48"/>
  <c r="D78" i="48"/>
  <c r="F77" i="48"/>
  <c r="E77" i="48"/>
  <c r="D77" i="48"/>
  <c r="F76" i="48"/>
  <c r="E76" i="48"/>
  <c r="D76" i="48"/>
  <c r="F75" i="48"/>
  <c r="E75" i="48"/>
  <c r="D75" i="48"/>
  <c r="C74" i="48"/>
  <c r="F73" i="48"/>
  <c r="E73" i="48"/>
  <c r="D73" i="48"/>
  <c r="F72" i="48"/>
  <c r="E72" i="48"/>
  <c r="D72" i="48"/>
  <c r="F71" i="48"/>
  <c r="E71" i="48"/>
  <c r="D71" i="48"/>
  <c r="F70" i="48"/>
  <c r="E70" i="48"/>
  <c r="D70" i="48"/>
  <c r="F69" i="48"/>
  <c r="E69" i="48"/>
  <c r="D69" i="48"/>
  <c r="F68" i="48"/>
  <c r="E68" i="48"/>
  <c r="D68" i="48"/>
  <c r="C67" i="48"/>
  <c r="F66" i="48"/>
  <c r="E66" i="48"/>
  <c r="D66" i="48"/>
  <c r="F65" i="48"/>
  <c r="E65" i="48"/>
  <c r="D65" i="48"/>
  <c r="F64" i="48"/>
  <c r="E64" i="48"/>
  <c r="D64" i="48"/>
  <c r="F63" i="48"/>
  <c r="E63" i="48"/>
  <c r="D63" i="48"/>
  <c r="F62" i="48"/>
  <c r="E62" i="48"/>
  <c r="D62" i="48"/>
  <c r="F61" i="48"/>
  <c r="E61" i="48"/>
  <c r="D61" i="48"/>
  <c r="F60" i="48"/>
  <c r="E60" i="48"/>
  <c r="D60" i="48"/>
  <c r="F59" i="48"/>
  <c r="E59" i="48"/>
  <c r="D59" i="48"/>
  <c r="F58" i="48"/>
  <c r="E58" i="48"/>
  <c r="D58" i="48"/>
  <c r="F57" i="48"/>
  <c r="E57" i="48"/>
  <c r="D57" i="48"/>
  <c r="F56" i="48"/>
  <c r="E56" i="48"/>
  <c r="D56" i="48"/>
  <c r="F55" i="48"/>
  <c r="E55" i="48"/>
  <c r="D55" i="48"/>
  <c r="F54" i="48"/>
  <c r="E54" i="48"/>
  <c r="D54" i="48"/>
  <c r="F53" i="48"/>
  <c r="E53" i="48"/>
  <c r="D53" i="48"/>
  <c r="F52" i="48"/>
  <c r="E52" i="48"/>
  <c r="D52" i="48"/>
  <c r="F51" i="48"/>
  <c r="E51" i="48"/>
  <c r="D51" i="48"/>
  <c r="F50" i="48"/>
  <c r="E50" i="48"/>
  <c r="D50" i="48"/>
  <c r="F49" i="48"/>
  <c r="E49" i="48"/>
  <c r="D49" i="48"/>
  <c r="F48" i="48"/>
  <c r="E48" i="48"/>
  <c r="D48" i="48"/>
  <c r="C47" i="48"/>
  <c r="F46" i="48"/>
  <c r="E46" i="48"/>
  <c r="D46" i="48"/>
  <c r="F45" i="48"/>
  <c r="E45" i="48"/>
  <c r="D45" i="48"/>
  <c r="F44" i="48"/>
  <c r="E44" i="48"/>
  <c r="D44" i="48"/>
  <c r="F43" i="48"/>
  <c r="E43" i="48"/>
  <c r="D43" i="48"/>
  <c r="F42" i="48"/>
  <c r="E42" i="48"/>
  <c r="D42" i="48"/>
  <c r="F41" i="48"/>
  <c r="E41" i="48"/>
  <c r="D41" i="48"/>
  <c r="F40" i="48"/>
  <c r="E40" i="48"/>
  <c r="D40" i="48"/>
  <c r="F39" i="48"/>
  <c r="E39" i="48"/>
  <c r="D39" i="48"/>
  <c r="F38" i="48"/>
  <c r="E38" i="48"/>
  <c r="D38" i="48"/>
  <c r="F37" i="48"/>
  <c r="E37" i="48"/>
  <c r="D37" i="48"/>
  <c r="F36" i="48"/>
  <c r="E36" i="48"/>
  <c r="D36" i="48"/>
  <c r="F35" i="48"/>
  <c r="E35" i="48"/>
  <c r="D35" i="48"/>
  <c r="C34" i="48"/>
  <c r="F33" i="48"/>
  <c r="E33" i="48"/>
  <c r="D33" i="48"/>
  <c r="F32" i="48"/>
  <c r="E32" i="48"/>
  <c r="D32" i="48"/>
  <c r="F31" i="48"/>
  <c r="E31" i="48"/>
  <c r="D31" i="48"/>
  <c r="F30" i="48"/>
  <c r="E30" i="48"/>
  <c r="D30" i="48"/>
  <c r="C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C14" i="48"/>
  <c r="X11" i="48"/>
  <c r="T11" i="48"/>
  <c r="P11" i="48"/>
  <c r="L11" i="48"/>
  <c r="H11" i="48"/>
  <c r="G11" i="48"/>
  <c r="C7" i="48"/>
  <c r="F80" i="47"/>
  <c r="E80" i="47"/>
  <c r="D80" i="47"/>
  <c r="C80" i="47"/>
  <c r="F79" i="47"/>
  <c r="E79" i="47"/>
  <c r="D79" i="47"/>
  <c r="C79" i="47"/>
  <c r="F78" i="47"/>
  <c r="E78" i="47"/>
  <c r="D78" i="47"/>
  <c r="C78" i="47"/>
  <c r="F77" i="47"/>
  <c r="E77" i="47"/>
  <c r="D77" i="47"/>
  <c r="C77" i="47"/>
  <c r="F76" i="47"/>
  <c r="E76" i="47"/>
  <c r="D76" i="47"/>
  <c r="C76" i="47"/>
  <c r="F75" i="47"/>
  <c r="E75" i="47"/>
  <c r="D75" i="47"/>
  <c r="C75" i="47"/>
  <c r="C74" i="47"/>
  <c r="F73" i="47"/>
  <c r="E73" i="47"/>
  <c r="D73" i="47"/>
  <c r="C73" i="47"/>
  <c r="F72" i="47"/>
  <c r="E72" i="47"/>
  <c r="D72" i="47"/>
  <c r="C72" i="47"/>
  <c r="F71" i="47"/>
  <c r="E71" i="47"/>
  <c r="D71" i="47"/>
  <c r="C71" i="47"/>
  <c r="F70" i="47"/>
  <c r="E70" i="47"/>
  <c r="D70" i="47"/>
  <c r="C70" i="47"/>
  <c r="F69" i="47"/>
  <c r="E69" i="47"/>
  <c r="D69" i="47"/>
  <c r="C69" i="47"/>
  <c r="F68" i="47"/>
  <c r="E68" i="47"/>
  <c r="D68" i="47"/>
  <c r="C68" i="47"/>
  <c r="C67" i="47"/>
  <c r="F66" i="47"/>
  <c r="E66" i="47"/>
  <c r="D66" i="47"/>
  <c r="C66" i="47"/>
  <c r="F65" i="47"/>
  <c r="E65" i="47"/>
  <c r="D65" i="47"/>
  <c r="C65" i="47"/>
  <c r="F64" i="47"/>
  <c r="E64" i="47"/>
  <c r="D64" i="47"/>
  <c r="C64" i="47"/>
  <c r="F63" i="47"/>
  <c r="E63" i="47"/>
  <c r="D63" i="47"/>
  <c r="C63" i="47"/>
  <c r="F62" i="47"/>
  <c r="E62" i="47"/>
  <c r="D62" i="47"/>
  <c r="C62" i="47"/>
  <c r="F61" i="47"/>
  <c r="E61" i="47"/>
  <c r="D61" i="47"/>
  <c r="C61" i="47"/>
  <c r="F60" i="47"/>
  <c r="E60" i="47"/>
  <c r="D60" i="47"/>
  <c r="C60" i="47"/>
  <c r="F59" i="47"/>
  <c r="E59" i="47"/>
  <c r="D59" i="47"/>
  <c r="C59" i="47"/>
  <c r="F58" i="47"/>
  <c r="E58" i="47"/>
  <c r="D58" i="47"/>
  <c r="C58" i="47"/>
  <c r="F57" i="47"/>
  <c r="E57" i="47"/>
  <c r="D57" i="47"/>
  <c r="C57" i="47"/>
  <c r="F56" i="47"/>
  <c r="E56" i="47"/>
  <c r="D56" i="47"/>
  <c r="C56" i="47"/>
  <c r="F55" i="47"/>
  <c r="E55" i="47"/>
  <c r="D55" i="47"/>
  <c r="C55" i="47"/>
  <c r="F54" i="47"/>
  <c r="E54" i="47"/>
  <c r="D54" i="47"/>
  <c r="C54" i="47"/>
  <c r="F53" i="47"/>
  <c r="E53" i="47"/>
  <c r="D53" i="47"/>
  <c r="C53" i="47"/>
  <c r="F52" i="47"/>
  <c r="E52" i="47"/>
  <c r="D52" i="47"/>
  <c r="C52" i="47"/>
  <c r="F51" i="47"/>
  <c r="E51" i="47"/>
  <c r="D51" i="47"/>
  <c r="C51" i="47"/>
  <c r="F50" i="47"/>
  <c r="E50" i="47"/>
  <c r="D50" i="47"/>
  <c r="C50" i="47"/>
  <c r="F49" i="47"/>
  <c r="E49" i="47"/>
  <c r="D49" i="47"/>
  <c r="C49" i="47"/>
  <c r="F48" i="47"/>
  <c r="E48" i="47"/>
  <c r="D48" i="47"/>
  <c r="C48" i="47"/>
  <c r="C47" i="47"/>
  <c r="F46" i="47"/>
  <c r="E46" i="47"/>
  <c r="D46" i="47"/>
  <c r="C46" i="47"/>
  <c r="F45" i="47"/>
  <c r="E45" i="47"/>
  <c r="D45" i="47"/>
  <c r="C45" i="47"/>
  <c r="F44" i="47"/>
  <c r="E44" i="47"/>
  <c r="D44" i="47"/>
  <c r="C44" i="47"/>
  <c r="F43" i="47"/>
  <c r="E43" i="47"/>
  <c r="D43" i="47"/>
  <c r="C43" i="47"/>
  <c r="F42" i="47"/>
  <c r="E42" i="47"/>
  <c r="D42" i="47"/>
  <c r="C42" i="47"/>
  <c r="F41" i="47"/>
  <c r="E41" i="47"/>
  <c r="D41" i="47"/>
  <c r="C41" i="47"/>
  <c r="F40" i="47"/>
  <c r="E40" i="47"/>
  <c r="D40" i="47"/>
  <c r="C40" i="47"/>
  <c r="F39" i="47"/>
  <c r="E39" i="47"/>
  <c r="D39" i="47"/>
  <c r="C39" i="47"/>
  <c r="F38" i="47"/>
  <c r="E38" i="47"/>
  <c r="D38" i="47"/>
  <c r="C38" i="47"/>
  <c r="F37" i="47"/>
  <c r="E37" i="47"/>
  <c r="D37" i="47"/>
  <c r="C37" i="47"/>
  <c r="F36" i="47"/>
  <c r="E36" i="47"/>
  <c r="D36" i="47"/>
  <c r="C36" i="47"/>
  <c r="F35" i="47"/>
  <c r="E35" i="47"/>
  <c r="D35" i="47"/>
  <c r="C35" i="47"/>
  <c r="C34" i="47"/>
  <c r="F33" i="47"/>
  <c r="E33" i="47"/>
  <c r="D33" i="47"/>
  <c r="C33" i="47"/>
  <c r="F32" i="47"/>
  <c r="E32" i="47"/>
  <c r="D32" i="47"/>
  <c r="C32" i="47"/>
  <c r="F31" i="47"/>
  <c r="E31" i="47"/>
  <c r="D31" i="47"/>
  <c r="C31" i="47"/>
  <c r="F30" i="47"/>
  <c r="E30" i="47"/>
  <c r="D30" i="47"/>
  <c r="C30" i="47"/>
  <c r="C29" i="47"/>
  <c r="F28" i="47"/>
  <c r="E28" i="47"/>
  <c r="D28" i="47"/>
  <c r="C28" i="47"/>
  <c r="F27" i="47"/>
  <c r="E27" i="47"/>
  <c r="D27" i="47"/>
  <c r="C27" i="47"/>
  <c r="F26" i="47"/>
  <c r="E26" i="47"/>
  <c r="D26" i="47"/>
  <c r="C26" i="47"/>
  <c r="F25" i="47"/>
  <c r="E25" i="47"/>
  <c r="D25" i="47"/>
  <c r="C25" i="47"/>
  <c r="F24" i="47"/>
  <c r="E24" i="47"/>
  <c r="D24" i="47"/>
  <c r="C24" i="47"/>
  <c r="F23" i="47"/>
  <c r="E23" i="47"/>
  <c r="D23" i="47"/>
  <c r="C23" i="47"/>
  <c r="F22" i="47"/>
  <c r="E22" i="47"/>
  <c r="D22" i="47"/>
  <c r="C22" i="47"/>
  <c r="F21" i="47"/>
  <c r="E21" i="47"/>
  <c r="D21" i="47"/>
  <c r="C21" i="47"/>
  <c r="F20" i="47"/>
  <c r="E20" i="47"/>
  <c r="D20" i="47"/>
  <c r="C20" i="47"/>
  <c r="F19" i="47"/>
  <c r="E19" i="47"/>
  <c r="D19" i="47"/>
  <c r="C19" i="47"/>
  <c r="F18" i="47"/>
  <c r="E18" i="47"/>
  <c r="D18" i="47"/>
  <c r="C18" i="47"/>
  <c r="F17" i="47"/>
  <c r="E17" i="47"/>
  <c r="D17" i="47"/>
  <c r="C17" i="47"/>
  <c r="F16" i="47"/>
  <c r="E16" i="47"/>
  <c r="D16" i="47"/>
  <c r="C16" i="47"/>
  <c r="F15" i="47"/>
  <c r="E15" i="47"/>
  <c r="D15" i="47"/>
  <c r="C15" i="47"/>
  <c r="C14" i="47"/>
  <c r="X11" i="47"/>
  <c r="T11" i="47"/>
  <c r="P11" i="47"/>
  <c r="L11" i="47"/>
  <c r="H11" i="47"/>
  <c r="G11" i="47"/>
  <c r="C7" i="47"/>
  <c r="F80" i="46"/>
  <c r="E80" i="46"/>
  <c r="D80" i="46"/>
  <c r="C80" i="46"/>
  <c r="F79" i="46"/>
  <c r="E79" i="46"/>
  <c r="D79" i="46"/>
  <c r="C79" i="46"/>
  <c r="F78" i="46"/>
  <c r="E78" i="46"/>
  <c r="D78" i="46"/>
  <c r="C78" i="46"/>
  <c r="F77" i="46"/>
  <c r="E77" i="46"/>
  <c r="D77" i="46"/>
  <c r="C77" i="46"/>
  <c r="F76" i="46"/>
  <c r="E76" i="46"/>
  <c r="D76" i="46"/>
  <c r="C76" i="46"/>
  <c r="F75" i="46"/>
  <c r="E75" i="46"/>
  <c r="D75" i="46"/>
  <c r="C75" i="46"/>
  <c r="C74" i="46"/>
  <c r="F73" i="46"/>
  <c r="E73" i="46"/>
  <c r="D73" i="46"/>
  <c r="C73" i="46"/>
  <c r="F72" i="46"/>
  <c r="E72" i="46"/>
  <c r="D72" i="46"/>
  <c r="C72" i="46"/>
  <c r="F71" i="46"/>
  <c r="E71" i="46"/>
  <c r="D71" i="46"/>
  <c r="C71" i="46"/>
  <c r="F70" i="46"/>
  <c r="E70" i="46"/>
  <c r="D70" i="46"/>
  <c r="C70" i="46"/>
  <c r="F69" i="46"/>
  <c r="E69" i="46"/>
  <c r="D69" i="46"/>
  <c r="C69" i="46"/>
  <c r="F68" i="46"/>
  <c r="E68" i="46"/>
  <c r="D68" i="46"/>
  <c r="C68" i="46"/>
  <c r="C67" i="46"/>
  <c r="F66" i="46"/>
  <c r="E66" i="46"/>
  <c r="D66" i="46"/>
  <c r="C66" i="46"/>
  <c r="F65" i="46"/>
  <c r="E65" i="46"/>
  <c r="D65" i="46"/>
  <c r="C65" i="46"/>
  <c r="F64" i="46"/>
  <c r="E64" i="46"/>
  <c r="D64" i="46"/>
  <c r="C64" i="46"/>
  <c r="F63" i="46"/>
  <c r="E63" i="46"/>
  <c r="D63" i="46"/>
  <c r="C63" i="46"/>
  <c r="F62" i="46"/>
  <c r="E62" i="46"/>
  <c r="D62" i="46"/>
  <c r="C62" i="46"/>
  <c r="F61" i="46"/>
  <c r="E61" i="46"/>
  <c r="D61" i="46"/>
  <c r="C61" i="46"/>
  <c r="F60" i="46"/>
  <c r="E60" i="46"/>
  <c r="D60" i="46"/>
  <c r="C60" i="46"/>
  <c r="F59" i="46"/>
  <c r="E59" i="46"/>
  <c r="D59" i="46"/>
  <c r="C59" i="46"/>
  <c r="F58" i="46"/>
  <c r="E58" i="46"/>
  <c r="D58" i="46"/>
  <c r="C58" i="46"/>
  <c r="F57" i="46"/>
  <c r="E57" i="46"/>
  <c r="D57" i="46"/>
  <c r="C57" i="46"/>
  <c r="F56" i="46"/>
  <c r="E56" i="46"/>
  <c r="D56" i="46"/>
  <c r="C56" i="46"/>
  <c r="F55" i="46"/>
  <c r="E55" i="46"/>
  <c r="D55" i="46"/>
  <c r="C55" i="46"/>
  <c r="F54" i="46"/>
  <c r="E54" i="46"/>
  <c r="D54" i="46"/>
  <c r="C54" i="46"/>
  <c r="F53" i="46"/>
  <c r="E53" i="46"/>
  <c r="D53" i="46"/>
  <c r="C53" i="46"/>
  <c r="F52" i="46"/>
  <c r="E52" i="46"/>
  <c r="D52" i="46"/>
  <c r="C52" i="46"/>
  <c r="F51" i="46"/>
  <c r="E51" i="46"/>
  <c r="D51" i="46"/>
  <c r="C51" i="46"/>
  <c r="F50" i="46"/>
  <c r="E50" i="46"/>
  <c r="D50" i="46"/>
  <c r="C50" i="46"/>
  <c r="F49" i="46"/>
  <c r="E49" i="46"/>
  <c r="D49" i="46"/>
  <c r="C49" i="46"/>
  <c r="F48" i="46"/>
  <c r="E48" i="46"/>
  <c r="D48" i="46"/>
  <c r="C48" i="46"/>
  <c r="C47" i="46"/>
  <c r="F46" i="46"/>
  <c r="E46" i="46"/>
  <c r="D46" i="46"/>
  <c r="C46" i="46"/>
  <c r="F45" i="46"/>
  <c r="E45" i="46"/>
  <c r="D45" i="46"/>
  <c r="C45" i="46"/>
  <c r="F44" i="46"/>
  <c r="E44" i="46"/>
  <c r="D44" i="46"/>
  <c r="C44" i="46"/>
  <c r="F43" i="46"/>
  <c r="E43" i="46"/>
  <c r="D43" i="46"/>
  <c r="C43" i="46"/>
  <c r="F42" i="46"/>
  <c r="E42" i="46"/>
  <c r="D42" i="46"/>
  <c r="C42" i="46"/>
  <c r="F41" i="46"/>
  <c r="E41" i="46"/>
  <c r="D41" i="46"/>
  <c r="C41" i="46"/>
  <c r="F40" i="46"/>
  <c r="E40" i="46"/>
  <c r="D40" i="46"/>
  <c r="C40" i="46"/>
  <c r="F39" i="46"/>
  <c r="E39" i="46"/>
  <c r="D39" i="46"/>
  <c r="C39" i="46"/>
  <c r="F38" i="46"/>
  <c r="E38" i="46"/>
  <c r="D38" i="46"/>
  <c r="C38" i="46"/>
  <c r="F37" i="46"/>
  <c r="E37" i="46"/>
  <c r="D37" i="46"/>
  <c r="C37" i="46"/>
  <c r="F36" i="46"/>
  <c r="E36" i="46"/>
  <c r="D36" i="46"/>
  <c r="C36" i="46"/>
  <c r="F35" i="46"/>
  <c r="E35" i="46"/>
  <c r="D35" i="46"/>
  <c r="C35" i="46"/>
  <c r="C34" i="46"/>
  <c r="F33" i="46"/>
  <c r="E33" i="46"/>
  <c r="D33" i="46"/>
  <c r="C33" i="46"/>
  <c r="F32" i="46"/>
  <c r="E32" i="46"/>
  <c r="D32" i="46"/>
  <c r="C32" i="46"/>
  <c r="F31" i="46"/>
  <c r="E31" i="46"/>
  <c r="D31" i="46"/>
  <c r="C31" i="46"/>
  <c r="F30" i="46"/>
  <c r="E30" i="46"/>
  <c r="D30" i="46"/>
  <c r="C30" i="46"/>
  <c r="C29" i="46"/>
  <c r="F28" i="46"/>
  <c r="E28" i="46"/>
  <c r="D28" i="46"/>
  <c r="C28" i="46"/>
  <c r="F27" i="46"/>
  <c r="E27" i="46"/>
  <c r="D27" i="46"/>
  <c r="C27" i="46"/>
  <c r="F26" i="46"/>
  <c r="E26" i="46"/>
  <c r="D26" i="46"/>
  <c r="C26" i="46"/>
  <c r="F25" i="46"/>
  <c r="E25" i="46"/>
  <c r="D25" i="46"/>
  <c r="C25" i="46"/>
  <c r="F24" i="46"/>
  <c r="E24" i="46"/>
  <c r="D24" i="46"/>
  <c r="C24" i="46"/>
  <c r="F23" i="46"/>
  <c r="E23" i="46"/>
  <c r="D23" i="46"/>
  <c r="C23" i="46"/>
  <c r="F22" i="46"/>
  <c r="E22" i="46"/>
  <c r="D22" i="46"/>
  <c r="C22" i="46"/>
  <c r="F21" i="46"/>
  <c r="E21" i="46"/>
  <c r="D21" i="46"/>
  <c r="C21" i="46"/>
  <c r="F20" i="46"/>
  <c r="E20" i="46"/>
  <c r="D20" i="46"/>
  <c r="C20" i="46"/>
  <c r="F19" i="46"/>
  <c r="E19" i="46"/>
  <c r="D19" i="46"/>
  <c r="C19" i="46"/>
  <c r="F18" i="46"/>
  <c r="E18" i="46"/>
  <c r="D18" i="46"/>
  <c r="C18" i="46"/>
  <c r="F17" i="46"/>
  <c r="E17" i="46"/>
  <c r="D17" i="46"/>
  <c r="C17" i="46"/>
  <c r="F16" i="46"/>
  <c r="E16" i="46"/>
  <c r="D16" i="46"/>
  <c r="C16" i="46"/>
  <c r="F15" i="46"/>
  <c r="E15" i="46"/>
  <c r="D15" i="46"/>
  <c r="C15" i="46"/>
  <c r="C14" i="46"/>
  <c r="X11" i="46"/>
  <c r="T11" i="46"/>
  <c r="P11" i="46"/>
  <c r="L11" i="46"/>
  <c r="H11" i="46"/>
  <c r="G11" i="46"/>
  <c r="C7" i="46"/>
  <c r="F80" i="44"/>
  <c r="E80" i="44"/>
  <c r="D80" i="44"/>
  <c r="C80" i="44"/>
  <c r="F79" i="44"/>
  <c r="E79" i="44"/>
  <c r="D79" i="44"/>
  <c r="C79" i="44"/>
  <c r="F78" i="44"/>
  <c r="E78" i="44"/>
  <c r="D78" i="44"/>
  <c r="C78" i="44"/>
  <c r="F77" i="44"/>
  <c r="E77" i="44"/>
  <c r="D77" i="44"/>
  <c r="C77" i="44"/>
  <c r="F76" i="44"/>
  <c r="E76" i="44"/>
  <c r="D76" i="44"/>
  <c r="C76" i="44"/>
  <c r="F75" i="44"/>
  <c r="E75" i="44"/>
  <c r="D75" i="44"/>
  <c r="C75" i="44"/>
  <c r="C74" i="44"/>
  <c r="F73" i="44"/>
  <c r="E73" i="44"/>
  <c r="D73" i="44"/>
  <c r="C73" i="44"/>
  <c r="F72" i="44"/>
  <c r="E72" i="44"/>
  <c r="D72" i="44"/>
  <c r="C72" i="44"/>
  <c r="F71" i="44"/>
  <c r="E71" i="44"/>
  <c r="D71" i="44"/>
  <c r="C71" i="44"/>
  <c r="F70" i="44"/>
  <c r="E70" i="44"/>
  <c r="D70" i="44"/>
  <c r="C70" i="44"/>
  <c r="F69" i="44"/>
  <c r="E69" i="44"/>
  <c r="D69" i="44"/>
  <c r="C69" i="44"/>
  <c r="F68" i="44"/>
  <c r="E68" i="44"/>
  <c r="D68" i="44"/>
  <c r="C68" i="44"/>
  <c r="C67" i="44"/>
  <c r="F66" i="44"/>
  <c r="E66" i="44"/>
  <c r="D66" i="44"/>
  <c r="C66" i="44"/>
  <c r="F65" i="44"/>
  <c r="E65" i="44"/>
  <c r="D65" i="44"/>
  <c r="C65" i="44"/>
  <c r="F64" i="44"/>
  <c r="E64" i="44"/>
  <c r="D64" i="44"/>
  <c r="C64" i="44"/>
  <c r="F63" i="44"/>
  <c r="E63" i="44"/>
  <c r="D63" i="44"/>
  <c r="C63" i="44"/>
  <c r="F62" i="44"/>
  <c r="E62" i="44"/>
  <c r="D62" i="44"/>
  <c r="C62" i="44"/>
  <c r="F61" i="44"/>
  <c r="E61" i="44"/>
  <c r="D61" i="44"/>
  <c r="C61" i="44"/>
  <c r="F60" i="44"/>
  <c r="E60" i="44"/>
  <c r="D60" i="44"/>
  <c r="C60" i="44"/>
  <c r="F59" i="44"/>
  <c r="E59" i="44"/>
  <c r="D59" i="44"/>
  <c r="C59" i="44"/>
  <c r="F58" i="44"/>
  <c r="E58" i="44"/>
  <c r="D58" i="44"/>
  <c r="C58" i="44"/>
  <c r="F57" i="44"/>
  <c r="E57" i="44"/>
  <c r="D57" i="44"/>
  <c r="C57" i="44"/>
  <c r="F56" i="44"/>
  <c r="E56" i="44"/>
  <c r="D56" i="44"/>
  <c r="C56" i="44"/>
  <c r="F55" i="44"/>
  <c r="E55" i="44"/>
  <c r="D55" i="44"/>
  <c r="C55" i="44"/>
  <c r="F54" i="44"/>
  <c r="E54" i="44"/>
  <c r="D54" i="44"/>
  <c r="C54" i="44"/>
  <c r="F53" i="44"/>
  <c r="E53" i="44"/>
  <c r="D53" i="44"/>
  <c r="C53" i="44"/>
  <c r="F52" i="44"/>
  <c r="E52" i="44"/>
  <c r="D52" i="44"/>
  <c r="C52" i="44"/>
  <c r="F51" i="44"/>
  <c r="E51" i="44"/>
  <c r="D51" i="44"/>
  <c r="C51" i="44"/>
  <c r="F50" i="44"/>
  <c r="E50" i="44"/>
  <c r="D50" i="44"/>
  <c r="C50" i="44"/>
  <c r="F49" i="44"/>
  <c r="E49" i="44"/>
  <c r="D49" i="44"/>
  <c r="C49" i="44"/>
  <c r="F48" i="44"/>
  <c r="E48" i="44"/>
  <c r="D48" i="44"/>
  <c r="C48" i="44"/>
  <c r="C47" i="44"/>
  <c r="F46" i="44"/>
  <c r="E46" i="44"/>
  <c r="D46" i="44"/>
  <c r="C46" i="44"/>
  <c r="F45" i="44"/>
  <c r="E45" i="44"/>
  <c r="D45" i="44"/>
  <c r="C45" i="44"/>
  <c r="F44" i="44"/>
  <c r="E44" i="44"/>
  <c r="D44" i="44"/>
  <c r="C44" i="44"/>
  <c r="F43" i="44"/>
  <c r="E43" i="44"/>
  <c r="D43" i="44"/>
  <c r="C43" i="44"/>
  <c r="F42" i="44"/>
  <c r="E42" i="44"/>
  <c r="D42" i="44"/>
  <c r="C42" i="44"/>
  <c r="F41" i="44"/>
  <c r="E41" i="44"/>
  <c r="D41" i="44"/>
  <c r="C41" i="44"/>
  <c r="F40" i="44"/>
  <c r="E40" i="44"/>
  <c r="D40" i="44"/>
  <c r="C40" i="44"/>
  <c r="F39" i="44"/>
  <c r="E39" i="44"/>
  <c r="D39" i="44"/>
  <c r="C39" i="44"/>
  <c r="F38" i="44"/>
  <c r="E38" i="44"/>
  <c r="D38" i="44"/>
  <c r="C38" i="44"/>
  <c r="F37" i="44"/>
  <c r="E37" i="44"/>
  <c r="D37" i="44"/>
  <c r="C37" i="44"/>
  <c r="F36" i="44"/>
  <c r="E36" i="44"/>
  <c r="D36" i="44"/>
  <c r="C36" i="44"/>
  <c r="F35" i="44"/>
  <c r="E35" i="44"/>
  <c r="D35" i="44"/>
  <c r="C35" i="44"/>
  <c r="C34" i="44"/>
  <c r="F33" i="44"/>
  <c r="E33" i="44"/>
  <c r="D33" i="44"/>
  <c r="C33" i="44"/>
  <c r="F32" i="44"/>
  <c r="E32" i="44"/>
  <c r="D32" i="44"/>
  <c r="C32" i="44"/>
  <c r="F31" i="44"/>
  <c r="E31" i="44"/>
  <c r="D31" i="44"/>
  <c r="C31" i="44"/>
  <c r="F30" i="44"/>
  <c r="E30" i="44"/>
  <c r="D30" i="44"/>
  <c r="C30" i="44"/>
  <c r="C29" i="44"/>
  <c r="F28" i="44"/>
  <c r="E28" i="44"/>
  <c r="D28" i="44"/>
  <c r="C28" i="44"/>
  <c r="F27" i="44"/>
  <c r="E27" i="44"/>
  <c r="D27" i="44"/>
  <c r="C27" i="44"/>
  <c r="F26" i="44"/>
  <c r="E26" i="44"/>
  <c r="D26" i="44"/>
  <c r="C26" i="44"/>
  <c r="F25" i="44"/>
  <c r="E25" i="44"/>
  <c r="D25" i="44"/>
  <c r="C25" i="44"/>
  <c r="F24" i="44"/>
  <c r="E24" i="44"/>
  <c r="D24" i="44"/>
  <c r="C24" i="44"/>
  <c r="F23" i="44"/>
  <c r="E23" i="44"/>
  <c r="D23" i="44"/>
  <c r="C23" i="44"/>
  <c r="F22" i="44"/>
  <c r="E22" i="44"/>
  <c r="D22" i="44"/>
  <c r="C22" i="44"/>
  <c r="F21" i="44"/>
  <c r="E21" i="44"/>
  <c r="D21" i="44"/>
  <c r="C21" i="44"/>
  <c r="F20" i="44"/>
  <c r="E20" i="44"/>
  <c r="D20" i="44"/>
  <c r="C20" i="44"/>
  <c r="F19" i="44"/>
  <c r="E19" i="44"/>
  <c r="D19" i="44"/>
  <c r="C19" i="44"/>
  <c r="F18" i="44"/>
  <c r="E18" i="44"/>
  <c r="D18" i="44"/>
  <c r="C18" i="44"/>
  <c r="F17" i="44"/>
  <c r="E17" i="44"/>
  <c r="D17" i="44"/>
  <c r="C17" i="44"/>
  <c r="F16" i="44"/>
  <c r="E16" i="44"/>
  <c r="D16" i="44"/>
  <c r="C16" i="44"/>
  <c r="F15" i="44"/>
  <c r="E15" i="44"/>
  <c r="D15" i="44"/>
  <c r="C15" i="44"/>
  <c r="C14" i="44"/>
  <c r="X11" i="44"/>
  <c r="T11" i="44"/>
  <c r="P11" i="44"/>
  <c r="L11" i="44"/>
  <c r="H11" i="44"/>
  <c r="G11" i="44"/>
  <c r="C7" i="44"/>
  <c r="F80" i="43"/>
  <c r="E80" i="43"/>
  <c r="D80" i="43"/>
  <c r="C80" i="43"/>
  <c r="F79" i="43"/>
  <c r="E79" i="43"/>
  <c r="D79" i="43"/>
  <c r="C79" i="43"/>
  <c r="F78" i="43"/>
  <c r="E78" i="43"/>
  <c r="D78" i="43"/>
  <c r="C78" i="43"/>
  <c r="F77" i="43"/>
  <c r="E77" i="43"/>
  <c r="D77" i="43"/>
  <c r="C77" i="43"/>
  <c r="F76" i="43"/>
  <c r="E76" i="43"/>
  <c r="D76" i="43"/>
  <c r="C76" i="43"/>
  <c r="F75" i="43"/>
  <c r="E75" i="43"/>
  <c r="D75" i="43"/>
  <c r="C75" i="43"/>
  <c r="C74" i="43"/>
  <c r="F73" i="43"/>
  <c r="E73" i="43"/>
  <c r="D73" i="43"/>
  <c r="C73" i="43"/>
  <c r="F72" i="43"/>
  <c r="E72" i="43"/>
  <c r="D72" i="43"/>
  <c r="C72" i="43"/>
  <c r="F71" i="43"/>
  <c r="E71" i="43"/>
  <c r="D71" i="43"/>
  <c r="C71" i="43"/>
  <c r="F70" i="43"/>
  <c r="E70" i="43"/>
  <c r="D70" i="43"/>
  <c r="C70" i="43"/>
  <c r="F69" i="43"/>
  <c r="E69" i="43"/>
  <c r="D69" i="43"/>
  <c r="C69" i="43"/>
  <c r="F68" i="43"/>
  <c r="E68" i="43"/>
  <c r="D68" i="43"/>
  <c r="C68" i="43"/>
  <c r="C67" i="43"/>
  <c r="F66" i="43"/>
  <c r="E66" i="43"/>
  <c r="D66" i="43"/>
  <c r="C66" i="43"/>
  <c r="F65" i="43"/>
  <c r="E65" i="43"/>
  <c r="D65" i="43"/>
  <c r="C65" i="43"/>
  <c r="F64" i="43"/>
  <c r="E64" i="43"/>
  <c r="D64" i="43"/>
  <c r="C64" i="43"/>
  <c r="F63" i="43"/>
  <c r="E63" i="43"/>
  <c r="D63" i="43"/>
  <c r="C63" i="43"/>
  <c r="F62" i="43"/>
  <c r="E62" i="43"/>
  <c r="D62" i="43"/>
  <c r="C62" i="43"/>
  <c r="F61" i="43"/>
  <c r="E61" i="43"/>
  <c r="D61" i="43"/>
  <c r="C61" i="43"/>
  <c r="F60" i="43"/>
  <c r="E60" i="43"/>
  <c r="D60" i="43"/>
  <c r="C60" i="43"/>
  <c r="F59" i="43"/>
  <c r="E59" i="43"/>
  <c r="D59" i="43"/>
  <c r="C59" i="43"/>
  <c r="F58" i="43"/>
  <c r="E58" i="43"/>
  <c r="D58" i="43"/>
  <c r="C58" i="43"/>
  <c r="F57" i="43"/>
  <c r="E57" i="43"/>
  <c r="D57" i="43"/>
  <c r="C57" i="43"/>
  <c r="F56" i="43"/>
  <c r="E56" i="43"/>
  <c r="D56" i="43"/>
  <c r="C56" i="43"/>
  <c r="F55" i="43"/>
  <c r="E55" i="43"/>
  <c r="D55" i="43"/>
  <c r="C55" i="43"/>
  <c r="F54" i="43"/>
  <c r="E54" i="43"/>
  <c r="D54" i="43"/>
  <c r="C54" i="43"/>
  <c r="F53" i="43"/>
  <c r="E53" i="43"/>
  <c r="D53" i="43"/>
  <c r="C53" i="43"/>
  <c r="F52" i="43"/>
  <c r="E52" i="43"/>
  <c r="D52" i="43"/>
  <c r="C52" i="43"/>
  <c r="F51" i="43"/>
  <c r="E51" i="43"/>
  <c r="D51" i="43"/>
  <c r="C51" i="43"/>
  <c r="F50" i="43"/>
  <c r="E50" i="43"/>
  <c r="D50" i="43"/>
  <c r="C50" i="43"/>
  <c r="F49" i="43"/>
  <c r="E49" i="43"/>
  <c r="D49" i="43"/>
  <c r="C49" i="43"/>
  <c r="F48" i="43"/>
  <c r="E48" i="43"/>
  <c r="D48" i="43"/>
  <c r="C48" i="43"/>
  <c r="C47" i="43"/>
  <c r="F46" i="43"/>
  <c r="E46" i="43"/>
  <c r="D46" i="43"/>
  <c r="C46" i="43"/>
  <c r="F45" i="43"/>
  <c r="E45" i="43"/>
  <c r="D45" i="43"/>
  <c r="C45" i="43"/>
  <c r="F44" i="43"/>
  <c r="E44" i="43"/>
  <c r="D44" i="43"/>
  <c r="C44" i="43"/>
  <c r="F43" i="43"/>
  <c r="E43" i="43"/>
  <c r="D43" i="43"/>
  <c r="C43" i="43"/>
  <c r="F42" i="43"/>
  <c r="E42" i="43"/>
  <c r="D42" i="43"/>
  <c r="C42" i="43"/>
  <c r="F41" i="43"/>
  <c r="E41" i="43"/>
  <c r="D41" i="43"/>
  <c r="C41" i="43"/>
  <c r="F40" i="43"/>
  <c r="E40" i="43"/>
  <c r="D40" i="43"/>
  <c r="C40" i="43"/>
  <c r="F39" i="43"/>
  <c r="E39" i="43"/>
  <c r="D39" i="43"/>
  <c r="C39" i="43"/>
  <c r="F38" i="43"/>
  <c r="E38" i="43"/>
  <c r="D38" i="43"/>
  <c r="C38" i="43"/>
  <c r="F37" i="43"/>
  <c r="E37" i="43"/>
  <c r="D37" i="43"/>
  <c r="C37" i="43"/>
  <c r="F36" i="43"/>
  <c r="E36" i="43"/>
  <c r="D36" i="43"/>
  <c r="C36" i="43"/>
  <c r="F35" i="43"/>
  <c r="E35" i="43"/>
  <c r="D35" i="43"/>
  <c r="C35" i="43"/>
  <c r="C34" i="43"/>
  <c r="F33" i="43"/>
  <c r="E33" i="43"/>
  <c r="D33" i="43"/>
  <c r="C33" i="43"/>
  <c r="F32" i="43"/>
  <c r="E32" i="43"/>
  <c r="D32" i="43"/>
  <c r="C32" i="43"/>
  <c r="F31" i="43"/>
  <c r="E31" i="43"/>
  <c r="D31" i="43"/>
  <c r="C31" i="43"/>
  <c r="F30" i="43"/>
  <c r="E30" i="43"/>
  <c r="D30" i="43"/>
  <c r="C30" i="43"/>
  <c r="C29" i="43"/>
  <c r="F28" i="43"/>
  <c r="E28" i="43"/>
  <c r="D28" i="43"/>
  <c r="C28" i="43"/>
  <c r="F27" i="43"/>
  <c r="E27" i="43"/>
  <c r="D27" i="43"/>
  <c r="C27" i="43"/>
  <c r="F26" i="43"/>
  <c r="E26" i="43"/>
  <c r="D26" i="43"/>
  <c r="C26" i="43"/>
  <c r="F25" i="43"/>
  <c r="E25" i="43"/>
  <c r="D25" i="43"/>
  <c r="C25" i="43"/>
  <c r="F24" i="43"/>
  <c r="E24" i="43"/>
  <c r="D24" i="43"/>
  <c r="C24" i="43"/>
  <c r="F23" i="43"/>
  <c r="E23" i="43"/>
  <c r="D23" i="43"/>
  <c r="C23" i="43"/>
  <c r="F22" i="43"/>
  <c r="E22" i="43"/>
  <c r="D22" i="43"/>
  <c r="C22" i="43"/>
  <c r="F21" i="43"/>
  <c r="E21" i="43"/>
  <c r="D21" i="43"/>
  <c r="C21" i="43"/>
  <c r="F20" i="43"/>
  <c r="E20" i="43"/>
  <c r="D20" i="43"/>
  <c r="C20" i="43"/>
  <c r="F19" i="43"/>
  <c r="E19" i="43"/>
  <c r="D19" i="43"/>
  <c r="C19" i="43"/>
  <c r="F18" i="43"/>
  <c r="E18" i="43"/>
  <c r="D18" i="43"/>
  <c r="C18" i="43"/>
  <c r="F17" i="43"/>
  <c r="E17" i="43"/>
  <c r="D17" i="43"/>
  <c r="C17" i="43"/>
  <c r="F16" i="43"/>
  <c r="E16" i="43"/>
  <c r="D16" i="43"/>
  <c r="C16" i="43"/>
  <c r="F15" i="43"/>
  <c r="E15" i="43"/>
  <c r="D15" i="43"/>
  <c r="C15" i="43"/>
  <c r="C14" i="43"/>
  <c r="X11" i="43"/>
  <c r="T11" i="43"/>
  <c r="P11" i="43"/>
  <c r="L11" i="43"/>
  <c r="H11" i="43"/>
  <c r="G11" i="43"/>
  <c r="C7" i="43"/>
  <c r="X11" i="42"/>
  <c r="T11" i="42"/>
  <c r="P11" i="42"/>
  <c r="L11" i="42"/>
  <c r="H11" i="42"/>
  <c r="G11" i="42"/>
  <c r="F78" i="42"/>
  <c r="E78" i="42"/>
  <c r="D78" i="42"/>
  <c r="C78" i="42"/>
  <c r="F77" i="42"/>
  <c r="E77" i="42"/>
  <c r="D77" i="42"/>
  <c r="C77" i="42"/>
  <c r="F76" i="42"/>
  <c r="E76" i="42"/>
  <c r="D76" i="42"/>
  <c r="C76" i="42"/>
  <c r="F75" i="42"/>
  <c r="E75" i="42"/>
  <c r="D75" i="42"/>
  <c r="C75" i="42"/>
  <c r="C74" i="42"/>
  <c r="F71" i="42"/>
  <c r="E71" i="42"/>
  <c r="D71" i="42"/>
  <c r="C71" i="42"/>
  <c r="F70" i="42"/>
  <c r="E70" i="42"/>
  <c r="D70" i="42"/>
  <c r="C70" i="42"/>
  <c r="F69" i="42"/>
  <c r="E69" i="42"/>
  <c r="D69" i="42"/>
  <c r="C69" i="42"/>
  <c r="F68" i="42"/>
  <c r="E68" i="42"/>
  <c r="D68" i="42"/>
  <c r="C68" i="42"/>
  <c r="C67" i="42"/>
  <c r="F64" i="42"/>
  <c r="E64" i="42"/>
  <c r="D64" i="42"/>
  <c r="C64" i="42"/>
  <c r="F63" i="42"/>
  <c r="E63" i="42"/>
  <c r="D63" i="42"/>
  <c r="C63" i="42"/>
  <c r="F62" i="42"/>
  <c r="E62" i="42"/>
  <c r="D62" i="42"/>
  <c r="C62" i="42"/>
  <c r="F61" i="42"/>
  <c r="E61" i="42"/>
  <c r="D61" i="42"/>
  <c r="C61" i="42"/>
  <c r="F60" i="42"/>
  <c r="E60" i="42"/>
  <c r="D60" i="42"/>
  <c r="C60" i="42"/>
  <c r="F59" i="42"/>
  <c r="E59" i="42"/>
  <c r="D59" i="42"/>
  <c r="C59" i="42"/>
  <c r="F58" i="42"/>
  <c r="E58" i="42"/>
  <c r="D58" i="42"/>
  <c r="C58" i="42"/>
  <c r="F57" i="42"/>
  <c r="E57" i="42"/>
  <c r="D57" i="42"/>
  <c r="C57" i="42"/>
  <c r="F56" i="42"/>
  <c r="E56" i="42"/>
  <c r="D56" i="42"/>
  <c r="C56" i="42"/>
  <c r="F55" i="42"/>
  <c r="E55" i="42"/>
  <c r="D55" i="42"/>
  <c r="C55" i="42"/>
  <c r="F54" i="42"/>
  <c r="E54" i="42"/>
  <c r="D54" i="42"/>
  <c r="C54" i="42"/>
  <c r="F53" i="42"/>
  <c r="E53" i="42"/>
  <c r="D53" i="42"/>
  <c r="C53" i="42"/>
  <c r="F52" i="42"/>
  <c r="E52" i="42"/>
  <c r="D52" i="42"/>
  <c r="C52" i="42"/>
  <c r="F51" i="42"/>
  <c r="E51" i="42"/>
  <c r="D51" i="42"/>
  <c r="C51" i="42"/>
  <c r="F50" i="42"/>
  <c r="E50" i="42"/>
  <c r="D50" i="42"/>
  <c r="C50" i="42"/>
  <c r="F49" i="42"/>
  <c r="E49" i="42"/>
  <c r="D49" i="42"/>
  <c r="C49" i="42"/>
  <c r="F48" i="42"/>
  <c r="E48" i="42"/>
  <c r="D48" i="42"/>
  <c r="C48" i="42"/>
  <c r="C47" i="42"/>
  <c r="F44" i="42"/>
  <c r="E44" i="42"/>
  <c r="D44" i="42"/>
  <c r="C44" i="42"/>
  <c r="F43" i="42"/>
  <c r="E43" i="42"/>
  <c r="D43" i="42"/>
  <c r="C43" i="42"/>
  <c r="F42" i="42"/>
  <c r="E42" i="42"/>
  <c r="D42" i="42"/>
  <c r="C42" i="42"/>
  <c r="F41" i="42"/>
  <c r="E41" i="42"/>
  <c r="D41" i="42"/>
  <c r="C41" i="42"/>
  <c r="F40" i="42"/>
  <c r="E40" i="42"/>
  <c r="D40" i="42"/>
  <c r="C40" i="42"/>
  <c r="F39" i="42"/>
  <c r="E39" i="42"/>
  <c r="D39" i="42"/>
  <c r="C39" i="42"/>
  <c r="F38" i="42"/>
  <c r="E38" i="42"/>
  <c r="D38" i="42"/>
  <c r="C38" i="42"/>
  <c r="F37" i="42"/>
  <c r="E37" i="42"/>
  <c r="D37" i="42"/>
  <c r="C37" i="42"/>
  <c r="F36" i="42"/>
  <c r="E36" i="42"/>
  <c r="D36" i="42"/>
  <c r="C36" i="42"/>
  <c r="F35" i="42"/>
  <c r="E35" i="42"/>
  <c r="D35" i="42"/>
  <c r="C35" i="42"/>
  <c r="C34" i="42"/>
  <c r="F31" i="42"/>
  <c r="E31" i="42"/>
  <c r="D31" i="42"/>
  <c r="C31" i="42"/>
  <c r="F30" i="42"/>
  <c r="E30" i="42"/>
  <c r="D30" i="42"/>
  <c r="C30" i="42"/>
  <c r="C29" i="42"/>
  <c r="F26" i="42"/>
  <c r="E26" i="42"/>
  <c r="D26" i="42"/>
  <c r="C26" i="42"/>
  <c r="F25" i="42"/>
  <c r="E25" i="42"/>
  <c r="D25" i="42"/>
  <c r="C25" i="42"/>
  <c r="F24" i="42"/>
  <c r="E24" i="42"/>
  <c r="D24" i="42"/>
  <c r="C24" i="42"/>
  <c r="F23" i="42"/>
  <c r="E23" i="42"/>
  <c r="D23" i="42"/>
  <c r="C23" i="42"/>
  <c r="F22" i="42"/>
  <c r="E22" i="42"/>
  <c r="D22" i="42"/>
  <c r="C22" i="42"/>
  <c r="F21" i="42"/>
  <c r="E21" i="42"/>
  <c r="D21" i="42"/>
  <c r="C21" i="42"/>
  <c r="F20" i="42"/>
  <c r="E20" i="42"/>
  <c r="D20" i="42"/>
  <c r="C20" i="42"/>
  <c r="F19" i="42"/>
  <c r="E19" i="42"/>
  <c r="D19" i="42"/>
  <c r="C19" i="42"/>
  <c r="F18" i="42"/>
  <c r="E18" i="42"/>
  <c r="D18" i="42"/>
  <c r="C18" i="42"/>
  <c r="F17" i="42"/>
  <c r="E17" i="42"/>
  <c r="D17" i="42"/>
  <c r="C17" i="42"/>
  <c r="F16" i="42"/>
  <c r="E16" i="42"/>
  <c r="D16" i="42"/>
  <c r="C16" i="42"/>
  <c r="F15" i="42"/>
  <c r="E15" i="42"/>
  <c r="D15" i="42"/>
  <c r="C15" i="42"/>
  <c r="C14" i="42"/>
  <c r="C7" i="42"/>
  <c r="F80" i="41"/>
  <c r="E80" i="41"/>
  <c r="D80" i="41"/>
  <c r="C80" i="41"/>
  <c r="F79" i="41"/>
  <c r="E79" i="41"/>
  <c r="D79" i="41"/>
  <c r="C79" i="41"/>
  <c r="F78" i="41"/>
  <c r="E78" i="41"/>
  <c r="D78" i="41"/>
  <c r="C78" i="41"/>
  <c r="F77" i="41"/>
  <c r="E77" i="41"/>
  <c r="D77" i="41"/>
  <c r="C77" i="41"/>
  <c r="F76" i="41"/>
  <c r="E76" i="41"/>
  <c r="D76" i="41"/>
  <c r="C76" i="41"/>
  <c r="F75" i="41"/>
  <c r="E75" i="41"/>
  <c r="D75" i="41"/>
  <c r="C75" i="41"/>
  <c r="C74" i="41"/>
  <c r="F73" i="41"/>
  <c r="E73" i="41"/>
  <c r="D73" i="41"/>
  <c r="C73" i="41"/>
  <c r="F72" i="41"/>
  <c r="E72" i="41"/>
  <c r="D72" i="41"/>
  <c r="C72" i="41"/>
  <c r="F71" i="41"/>
  <c r="E71" i="41"/>
  <c r="D71" i="41"/>
  <c r="C71" i="41"/>
  <c r="F70" i="41"/>
  <c r="E70" i="41"/>
  <c r="D70" i="41"/>
  <c r="C70" i="41"/>
  <c r="F69" i="41"/>
  <c r="E69" i="41"/>
  <c r="D69" i="41"/>
  <c r="C69" i="41"/>
  <c r="F68" i="41"/>
  <c r="E68" i="41"/>
  <c r="D68" i="41"/>
  <c r="C68" i="41"/>
  <c r="C67" i="41"/>
  <c r="F66" i="41"/>
  <c r="E66" i="41"/>
  <c r="D66" i="41"/>
  <c r="C66" i="41"/>
  <c r="F65" i="41"/>
  <c r="E65" i="41"/>
  <c r="D65" i="41"/>
  <c r="C65" i="41"/>
  <c r="F64" i="41"/>
  <c r="E64" i="41"/>
  <c r="D64" i="41"/>
  <c r="C64" i="41"/>
  <c r="F63" i="41"/>
  <c r="E63" i="41"/>
  <c r="D63" i="41"/>
  <c r="C63" i="41"/>
  <c r="F62" i="41"/>
  <c r="E62" i="41"/>
  <c r="D62" i="41"/>
  <c r="C62" i="41"/>
  <c r="F61" i="41"/>
  <c r="E61" i="41"/>
  <c r="D61" i="41"/>
  <c r="C61" i="41"/>
  <c r="F60" i="41"/>
  <c r="E60" i="41"/>
  <c r="D60" i="41"/>
  <c r="C60" i="41"/>
  <c r="F59" i="41"/>
  <c r="E59" i="41"/>
  <c r="D59" i="41"/>
  <c r="C59" i="41"/>
  <c r="F58" i="41"/>
  <c r="E58" i="41"/>
  <c r="D58" i="41"/>
  <c r="C58" i="41"/>
  <c r="F57" i="41"/>
  <c r="E57" i="41"/>
  <c r="D57" i="41"/>
  <c r="C57" i="41"/>
  <c r="F56" i="41"/>
  <c r="E56" i="41"/>
  <c r="D56" i="41"/>
  <c r="C56" i="41"/>
  <c r="F55" i="41"/>
  <c r="E55" i="41"/>
  <c r="D55" i="41"/>
  <c r="C55" i="41"/>
  <c r="F54" i="41"/>
  <c r="E54" i="41"/>
  <c r="D54" i="41"/>
  <c r="C54" i="41"/>
  <c r="F53" i="41"/>
  <c r="E53" i="41"/>
  <c r="D53" i="41"/>
  <c r="C53" i="41"/>
  <c r="F52" i="41"/>
  <c r="E52" i="41"/>
  <c r="D52" i="41"/>
  <c r="C52" i="41"/>
  <c r="F51" i="41"/>
  <c r="E51" i="41"/>
  <c r="D51" i="41"/>
  <c r="C51" i="41"/>
  <c r="F50" i="41"/>
  <c r="E50" i="41"/>
  <c r="D50" i="41"/>
  <c r="C50" i="41"/>
  <c r="F49" i="41"/>
  <c r="E49" i="41"/>
  <c r="D49" i="41"/>
  <c r="C49" i="41"/>
  <c r="F48" i="41"/>
  <c r="E48" i="41"/>
  <c r="D48" i="41"/>
  <c r="C48" i="41"/>
  <c r="C47" i="41"/>
  <c r="F46" i="41"/>
  <c r="E46" i="41"/>
  <c r="D46" i="41"/>
  <c r="C46" i="41"/>
  <c r="F45" i="41"/>
  <c r="E45" i="41"/>
  <c r="D45" i="41"/>
  <c r="C45" i="41"/>
  <c r="F44" i="41"/>
  <c r="E44" i="41"/>
  <c r="D44" i="41"/>
  <c r="C44" i="41"/>
  <c r="F43" i="41"/>
  <c r="E43" i="41"/>
  <c r="D43" i="41"/>
  <c r="C43" i="41"/>
  <c r="F42" i="41"/>
  <c r="E42" i="41"/>
  <c r="D42" i="41"/>
  <c r="C42" i="41"/>
  <c r="F41" i="41"/>
  <c r="E41" i="41"/>
  <c r="D41" i="41"/>
  <c r="C41" i="41"/>
  <c r="F40" i="41"/>
  <c r="E40" i="41"/>
  <c r="D40" i="41"/>
  <c r="C40" i="41"/>
  <c r="F39" i="41"/>
  <c r="E39" i="41"/>
  <c r="D39" i="41"/>
  <c r="C39" i="41"/>
  <c r="F38" i="41"/>
  <c r="E38" i="41"/>
  <c r="D38" i="41"/>
  <c r="C38" i="41"/>
  <c r="F37" i="41"/>
  <c r="E37" i="41"/>
  <c r="D37" i="41"/>
  <c r="C37" i="41"/>
  <c r="F36" i="41"/>
  <c r="E36" i="41"/>
  <c r="D36" i="41"/>
  <c r="C36" i="41"/>
  <c r="F35" i="41"/>
  <c r="E35" i="41"/>
  <c r="D35" i="41"/>
  <c r="C35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C14" i="41"/>
  <c r="X11" i="41"/>
  <c r="T11" i="41"/>
  <c r="P11" i="41"/>
  <c r="L11" i="41"/>
  <c r="H11" i="41"/>
  <c r="G11" i="41"/>
  <c r="C7" i="41"/>
  <c r="F80" i="40"/>
  <c r="E80" i="40"/>
  <c r="D80" i="40"/>
  <c r="F79" i="40"/>
  <c r="E79" i="40"/>
  <c r="D79" i="40"/>
  <c r="F78" i="40"/>
  <c r="E78" i="40"/>
  <c r="D78" i="40"/>
  <c r="F77" i="40"/>
  <c r="E77" i="40"/>
  <c r="D77" i="40"/>
  <c r="F76" i="40"/>
  <c r="E76" i="40"/>
  <c r="D76" i="40"/>
  <c r="F75" i="40"/>
  <c r="E75" i="40"/>
  <c r="D75" i="40"/>
  <c r="C74" i="40"/>
  <c r="F73" i="40"/>
  <c r="E73" i="40"/>
  <c r="D73" i="40"/>
  <c r="F72" i="40"/>
  <c r="E72" i="40"/>
  <c r="D72" i="40"/>
  <c r="F71" i="40"/>
  <c r="E71" i="40"/>
  <c r="D71" i="40"/>
  <c r="F70" i="40"/>
  <c r="E70" i="40"/>
  <c r="D70" i="40"/>
  <c r="F69" i="40"/>
  <c r="E69" i="40"/>
  <c r="D69" i="40"/>
  <c r="F68" i="40"/>
  <c r="E68" i="40"/>
  <c r="D68" i="40"/>
  <c r="C67" i="40"/>
  <c r="F66" i="40"/>
  <c r="E66" i="40"/>
  <c r="D66" i="40"/>
  <c r="F65" i="40"/>
  <c r="E65" i="40"/>
  <c r="D65" i="40"/>
  <c r="F64" i="40"/>
  <c r="E64" i="40"/>
  <c r="D64" i="40"/>
  <c r="F63" i="40"/>
  <c r="E63" i="40"/>
  <c r="D63" i="40"/>
  <c r="F62" i="40"/>
  <c r="E62" i="40"/>
  <c r="D62" i="40"/>
  <c r="F61" i="40"/>
  <c r="E61" i="40"/>
  <c r="D61" i="40"/>
  <c r="F60" i="40"/>
  <c r="E60" i="40"/>
  <c r="D60" i="40"/>
  <c r="F59" i="40"/>
  <c r="E59" i="40"/>
  <c r="D59" i="40"/>
  <c r="F58" i="40"/>
  <c r="E58" i="40"/>
  <c r="D58" i="40"/>
  <c r="F57" i="40"/>
  <c r="E57" i="40"/>
  <c r="D57" i="40"/>
  <c r="F56" i="40"/>
  <c r="E56" i="40"/>
  <c r="D56" i="40"/>
  <c r="F55" i="40"/>
  <c r="E55" i="40"/>
  <c r="D55" i="40"/>
  <c r="F54" i="40"/>
  <c r="E54" i="40"/>
  <c r="D54" i="40"/>
  <c r="F53" i="40"/>
  <c r="E53" i="40"/>
  <c r="D53" i="40"/>
  <c r="F52" i="40"/>
  <c r="E52" i="40"/>
  <c r="D52" i="40"/>
  <c r="F51" i="40"/>
  <c r="E51" i="40"/>
  <c r="D51" i="40"/>
  <c r="F50" i="40"/>
  <c r="E50" i="40"/>
  <c r="D50" i="40"/>
  <c r="F49" i="40"/>
  <c r="E49" i="40"/>
  <c r="D49" i="40"/>
  <c r="F48" i="40"/>
  <c r="E48" i="40"/>
  <c r="D48" i="40"/>
  <c r="C47" i="40"/>
  <c r="F46" i="40"/>
  <c r="E46" i="40"/>
  <c r="D46" i="40"/>
  <c r="F45" i="40"/>
  <c r="E45" i="40"/>
  <c r="D45" i="40"/>
  <c r="F44" i="40"/>
  <c r="E44" i="40"/>
  <c r="D44" i="40"/>
  <c r="F43" i="40"/>
  <c r="E43" i="40"/>
  <c r="D43" i="40"/>
  <c r="F42" i="40"/>
  <c r="E42" i="40"/>
  <c r="D42" i="40"/>
  <c r="F41" i="40"/>
  <c r="E41" i="40"/>
  <c r="D41" i="40"/>
  <c r="F40" i="40"/>
  <c r="E40" i="40"/>
  <c r="D40" i="40"/>
  <c r="F39" i="40"/>
  <c r="E39" i="40"/>
  <c r="D39" i="40"/>
  <c r="F38" i="40"/>
  <c r="E38" i="40"/>
  <c r="D38" i="40"/>
  <c r="F37" i="40"/>
  <c r="E37" i="40"/>
  <c r="D37" i="40"/>
  <c r="F36" i="40"/>
  <c r="E36" i="40"/>
  <c r="D36" i="40"/>
  <c r="F35" i="40"/>
  <c r="E35" i="40"/>
  <c r="D35" i="40"/>
  <c r="C34" i="40"/>
  <c r="F33" i="40"/>
  <c r="E33" i="40"/>
  <c r="D33" i="40"/>
  <c r="F32" i="40"/>
  <c r="E32" i="40"/>
  <c r="D32" i="40"/>
  <c r="F31" i="40"/>
  <c r="E31" i="40"/>
  <c r="D31" i="40"/>
  <c r="F30" i="40"/>
  <c r="E30" i="40"/>
  <c r="D30" i="40"/>
  <c r="C29" i="40"/>
  <c r="F28" i="40"/>
  <c r="E28" i="40"/>
  <c r="D28" i="40"/>
  <c r="F27" i="40"/>
  <c r="E27" i="40"/>
  <c r="D27" i="40"/>
  <c r="F26" i="40"/>
  <c r="E26" i="40"/>
  <c r="D26" i="40"/>
  <c r="F25" i="40"/>
  <c r="E25" i="40"/>
  <c r="D25" i="40"/>
  <c r="F24" i="40"/>
  <c r="E24" i="40"/>
  <c r="D24" i="40"/>
  <c r="F23" i="40"/>
  <c r="E23" i="40"/>
  <c r="D23" i="40"/>
  <c r="F22" i="40"/>
  <c r="E22" i="40"/>
  <c r="D22" i="40"/>
  <c r="F21" i="40"/>
  <c r="E21" i="40"/>
  <c r="D21" i="40"/>
  <c r="F20" i="40"/>
  <c r="E20" i="40"/>
  <c r="D20" i="40"/>
  <c r="F19" i="40"/>
  <c r="E19" i="40"/>
  <c r="D19" i="40"/>
  <c r="F18" i="40"/>
  <c r="E18" i="40"/>
  <c r="D18" i="40"/>
  <c r="F17" i="40"/>
  <c r="E17" i="40"/>
  <c r="D17" i="40"/>
  <c r="F16" i="40"/>
  <c r="E16" i="40"/>
  <c r="D16" i="40"/>
  <c r="F15" i="40"/>
  <c r="E15" i="40"/>
  <c r="D15" i="40"/>
  <c r="C14" i="40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C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C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C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40" i="38"/>
  <c r="E40" i="38"/>
  <c r="D40" i="38"/>
  <c r="F39" i="38"/>
  <c r="E39" i="38"/>
  <c r="D39" i="38"/>
  <c r="F38" i="38"/>
  <c r="E38" i="38"/>
  <c r="D38" i="38"/>
  <c r="F37" i="38"/>
  <c r="E37" i="38"/>
  <c r="D37" i="38"/>
  <c r="F36" i="38"/>
  <c r="E36" i="38"/>
  <c r="D36" i="38"/>
  <c r="F35" i="38"/>
  <c r="E35" i="38"/>
  <c r="D35" i="38"/>
  <c r="C34" i="38"/>
  <c r="F33" i="38"/>
  <c r="E33" i="38"/>
  <c r="D33" i="38"/>
  <c r="F32" i="38"/>
  <c r="E32" i="38"/>
  <c r="D32" i="38"/>
  <c r="F31" i="38"/>
  <c r="E31" i="38"/>
  <c r="D31" i="38"/>
  <c r="F30" i="38"/>
  <c r="E30" i="38"/>
  <c r="D30" i="38"/>
  <c r="C29" i="38"/>
  <c r="F28" i="38"/>
  <c r="E28" i="38"/>
  <c r="D28" i="38"/>
  <c r="F27" i="38"/>
  <c r="E27" i="38"/>
  <c r="D27" i="38"/>
  <c r="F26" i="38"/>
  <c r="E26" i="38"/>
  <c r="D26" i="38"/>
  <c r="F25" i="38"/>
  <c r="E25" i="38"/>
  <c r="D25" i="38"/>
  <c r="F24" i="38"/>
  <c r="E24" i="38"/>
  <c r="D24" i="38"/>
  <c r="F23" i="38"/>
  <c r="E23" i="38"/>
  <c r="D23" i="38"/>
  <c r="F22" i="38"/>
  <c r="E22" i="38"/>
  <c r="D22" i="38"/>
  <c r="F21" i="38"/>
  <c r="E21" i="38"/>
  <c r="D21" i="38"/>
  <c r="F20" i="38"/>
  <c r="E20" i="38"/>
  <c r="D20" i="38"/>
  <c r="F19" i="38"/>
  <c r="E19" i="38"/>
  <c r="D19" i="38"/>
  <c r="F18" i="38"/>
  <c r="E18" i="38"/>
  <c r="D18" i="38"/>
  <c r="F17" i="38"/>
  <c r="E17" i="38"/>
  <c r="D17" i="38"/>
  <c r="F16" i="38"/>
  <c r="E16" i="38"/>
  <c r="D16" i="38"/>
  <c r="F15" i="38"/>
  <c r="E15" i="38"/>
  <c r="D15" i="38"/>
  <c r="C14" i="38"/>
  <c r="F80" i="37"/>
  <c r="E80" i="37"/>
  <c r="D80" i="37"/>
  <c r="C80" i="37"/>
  <c r="F79" i="37"/>
  <c r="E79" i="37"/>
  <c r="D79" i="37"/>
  <c r="C79" i="37"/>
  <c r="F78" i="37"/>
  <c r="E78" i="37"/>
  <c r="D78" i="37"/>
  <c r="C78" i="37"/>
  <c r="F77" i="37"/>
  <c r="E77" i="37"/>
  <c r="D77" i="37"/>
  <c r="C77" i="37"/>
  <c r="F76" i="37"/>
  <c r="E76" i="37"/>
  <c r="D76" i="37"/>
  <c r="C76" i="37"/>
  <c r="F75" i="37"/>
  <c r="E75" i="37"/>
  <c r="D75" i="37"/>
  <c r="C75" i="37"/>
  <c r="C74" i="37"/>
  <c r="F73" i="37"/>
  <c r="E73" i="37"/>
  <c r="D73" i="37"/>
  <c r="C73" i="37"/>
  <c r="F72" i="37"/>
  <c r="E72" i="37"/>
  <c r="D72" i="37"/>
  <c r="C72" i="37"/>
  <c r="F71" i="37"/>
  <c r="E71" i="37"/>
  <c r="D71" i="37"/>
  <c r="C71" i="37"/>
  <c r="F70" i="37"/>
  <c r="E70" i="37"/>
  <c r="D70" i="37"/>
  <c r="C70" i="37"/>
  <c r="F69" i="37"/>
  <c r="E69" i="37"/>
  <c r="D69" i="37"/>
  <c r="C69" i="37"/>
  <c r="F68" i="37"/>
  <c r="E68" i="37"/>
  <c r="D68" i="37"/>
  <c r="C68" i="37"/>
  <c r="C67" i="37"/>
  <c r="F66" i="37"/>
  <c r="E66" i="37"/>
  <c r="D66" i="37"/>
  <c r="C66" i="37"/>
  <c r="F65" i="37"/>
  <c r="E65" i="37"/>
  <c r="D65" i="37"/>
  <c r="C65" i="37"/>
  <c r="F64" i="37"/>
  <c r="E64" i="37"/>
  <c r="D64" i="37"/>
  <c r="C64" i="37"/>
  <c r="F63" i="37"/>
  <c r="E63" i="37"/>
  <c r="D63" i="37"/>
  <c r="C63" i="37"/>
  <c r="F62" i="37"/>
  <c r="E62" i="37"/>
  <c r="D62" i="37"/>
  <c r="C62" i="37"/>
  <c r="F61" i="37"/>
  <c r="E61" i="37"/>
  <c r="D61" i="37"/>
  <c r="C61" i="37"/>
  <c r="F60" i="37"/>
  <c r="E60" i="37"/>
  <c r="D60" i="37"/>
  <c r="C60" i="37"/>
  <c r="F59" i="37"/>
  <c r="E59" i="37"/>
  <c r="D59" i="37"/>
  <c r="C59" i="37"/>
  <c r="F58" i="37"/>
  <c r="E58" i="37"/>
  <c r="D58" i="37"/>
  <c r="C58" i="37"/>
  <c r="F57" i="37"/>
  <c r="E57" i="37"/>
  <c r="D57" i="37"/>
  <c r="C57" i="37"/>
  <c r="F56" i="37"/>
  <c r="E56" i="37"/>
  <c r="D56" i="37"/>
  <c r="C56" i="37"/>
  <c r="F55" i="37"/>
  <c r="E55" i="37"/>
  <c r="D55" i="37"/>
  <c r="C55" i="37"/>
  <c r="F54" i="37"/>
  <c r="E54" i="37"/>
  <c r="D54" i="37"/>
  <c r="C54" i="37"/>
  <c r="F53" i="37"/>
  <c r="E53" i="37"/>
  <c r="D53" i="37"/>
  <c r="C53" i="37"/>
  <c r="F52" i="37"/>
  <c r="E52" i="37"/>
  <c r="D52" i="37"/>
  <c r="C52" i="37"/>
  <c r="F51" i="37"/>
  <c r="E51" i="37"/>
  <c r="D51" i="37"/>
  <c r="C51" i="37"/>
  <c r="F50" i="37"/>
  <c r="E50" i="37"/>
  <c r="D50" i="37"/>
  <c r="C50" i="37"/>
  <c r="F49" i="37"/>
  <c r="E49" i="37"/>
  <c r="D49" i="37"/>
  <c r="C49" i="37"/>
  <c r="F48" i="37"/>
  <c r="E48" i="37"/>
  <c r="D48" i="37"/>
  <c r="C48" i="37"/>
  <c r="C47" i="37"/>
  <c r="F46" i="37"/>
  <c r="E46" i="37"/>
  <c r="D46" i="37"/>
  <c r="C46" i="37"/>
  <c r="F45" i="37"/>
  <c r="E45" i="37"/>
  <c r="D45" i="37"/>
  <c r="C45" i="37"/>
  <c r="F44" i="37"/>
  <c r="E44" i="37"/>
  <c r="D44" i="37"/>
  <c r="C44" i="37"/>
  <c r="F43" i="37"/>
  <c r="E43" i="37"/>
  <c r="D43" i="37"/>
  <c r="C43" i="37"/>
  <c r="F42" i="37"/>
  <c r="E42" i="37"/>
  <c r="D42" i="37"/>
  <c r="C42" i="37"/>
  <c r="F41" i="37"/>
  <c r="E41" i="37"/>
  <c r="D41" i="37"/>
  <c r="C41" i="37"/>
  <c r="F40" i="37"/>
  <c r="E40" i="37"/>
  <c r="D40" i="37"/>
  <c r="C40" i="37"/>
  <c r="F39" i="37"/>
  <c r="E39" i="37"/>
  <c r="D39" i="37"/>
  <c r="C39" i="37"/>
  <c r="F38" i="37"/>
  <c r="E38" i="37"/>
  <c r="D38" i="37"/>
  <c r="C38" i="37"/>
  <c r="F37" i="37"/>
  <c r="E37" i="37"/>
  <c r="D37" i="37"/>
  <c r="C37" i="37"/>
  <c r="F36" i="37"/>
  <c r="E36" i="37"/>
  <c r="D36" i="37"/>
  <c r="C36" i="37"/>
  <c r="F35" i="37"/>
  <c r="E35" i="37"/>
  <c r="D35" i="37"/>
  <c r="C35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C14" i="37"/>
  <c r="F80" i="36"/>
  <c r="E80" i="36"/>
  <c r="D80" i="36"/>
  <c r="C80" i="36"/>
  <c r="F79" i="36"/>
  <c r="E79" i="36"/>
  <c r="D79" i="36"/>
  <c r="C79" i="36"/>
  <c r="F78" i="36"/>
  <c r="E78" i="36"/>
  <c r="D78" i="36"/>
  <c r="C78" i="36"/>
  <c r="F77" i="36"/>
  <c r="E77" i="36"/>
  <c r="D77" i="36"/>
  <c r="C77" i="36"/>
  <c r="F76" i="36"/>
  <c r="E76" i="36"/>
  <c r="D76" i="36"/>
  <c r="C76" i="36"/>
  <c r="F75" i="36"/>
  <c r="E75" i="36"/>
  <c r="D75" i="36"/>
  <c r="C75" i="36"/>
  <c r="C74" i="36"/>
  <c r="F73" i="36"/>
  <c r="E73" i="36"/>
  <c r="D73" i="36"/>
  <c r="C73" i="36"/>
  <c r="F72" i="36"/>
  <c r="E72" i="36"/>
  <c r="D72" i="36"/>
  <c r="C72" i="36"/>
  <c r="F71" i="36"/>
  <c r="E71" i="36"/>
  <c r="D71" i="36"/>
  <c r="C71" i="36"/>
  <c r="F70" i="36"/>
  <c r="E70" i="36"/>
  <c r="D70" i="36"/>
  <c r="C70" i="36"/>
  <c r="F69" i="36"/>
  <c r="E69" i="36"/>
  <c r="D69" i="36"/>
  <c r="C69" i="36"/>
  <c r="F68" i="36"/>
  <c r="E68" i="36"/>
  <c r="D68" i="36"/>
  <c r="C68" i="36"/>
  <c r="C67" i="36"/>
  <c r="F66" i="36"/>
  <c r="E66" i="36"/>
  <c r="D66" i="36"/>
  <c r="C66" i="36"/>
  <c r="F65" i="36"/>
  <c r="E65" i="36"/>
  <c r="D65" i="36"/>
  <c r="C65" i="36"/>
  <c r="F64" i="36"/>
  <c r="E64" i="36"/>
  <c r="D64" i="36"/>
  <c r="C64" i="36"/>
  <c r="F63" i="36"/>
  <c r="E63" i="36"/>
  <c r="D63" i="36"/>
  <c r="C63" i="36"/>
  <c r="F62" i="36"/>
  <c r="E62" i="36"/>
  <c r="D62" i="36"/>
  <c r="C62" i="36"/>
  <c r="F61" i="36"/>
  <c r="E61" i="36"/>
  <c r="D61" i="36"/>
  <c r="C61" i="36"/>
  <c r="F60" i="36"/>
  <c r="E60" i="36"/>
  <c r="D60" i="36"/>
  <c r="C60" i="36"/>
  <c r="F59" i="36"/>
  <c r="E59" i="36"/>
  <c r="D59" i="36"/>
  <c r="C59" i="36"/>
  <c r="F58" i="36"/>
  <c r="E58" i="36"/>
  <c r="D58" i="36"/>
  <c r="C58" i="36"/>
  <c r="F57" i="36"/>
  <c r="E57" i="36"/>
  <c r="D57" i="36"/>
  <c r="C57" i="36"/>
  <c r="F56" i="36"/>
  <c r="E56" i="36"/>
  <c r="D56" i="36"/>
  <c r="C56" i="36"/>
  <c r="F55" i="36"/>
  <c r="E55" i="36"/>
  <c r="D55" i="36"/>
  <c r="C55" i="36"/>
  <c r="F54" i="36"/>
  <c r="E54" i="36"/>
  <c r="D54" i="36"/>
  <c r="C54" i="36"/>
  <c r="F53" i="36"/>
  <c r="E53" i="36"/>
  <c r="D53" i="36"/>
  <c r="C53" i="36"/>
  <c r="F52" i="36"/>
  <c r="E52" i="36"/>
  <c r="D52" i="36"/>
  <c r="C52" i="36"/>
  <c r="F51" i="36"/>
  <c r="E51" i="36"/>
  <c r="D51" i="36"/>
  <c r="C51" i="36"/>
  <c r="F50" i="36"/>
  <c r="E50" i="36"/>
  <c r="D50" i="36"/>
  <c r="C50" i="36"/>
  <c r="F49" i="36"/>
  <c r="E49" i="36"/>
  <c r="D49" i="36"/>
  <c r="C49" i="36"/>
  <c r="F48" i="36"/>
  <c r="E48" i="36"/>
  <c r="D48" i="36"/>
  <c r="C48" i="36"/>
  <c r="C47" i="36"/>
  <c r="F46" i="36"/>
  <c r="E46" i="36"/>
  <c r="D46" i="36"/>
  <c r="C46" i="36"/>
  <c r="F45" i="36"/>
  <c r="E45" i="36"/>
  <c r="D45" i="36"/>
  <c r="C45" i="36"/>
  <c r="F44" i="36"/>
  <c r="E44" i="36"/>
  <c r="D44" i="36"/>
  <c r="C44" i="36"/>
  <c r="F43" i="36"/>
  <c r="E43" i="36"/>
  <c r="D43" i="36"/>
  <c r="C43" i="36"/>
  <c r="F42" i="36"/>
  <c r="E42" i="36"/>
  <c r="D42" i="36"/>
  <c r="C42" i="36"/>
  <c r="F41" i="36"/>
  <c r="E41" i="36"/>
  <c r="D41" i="36"/>
  <c r="C41" i="36"/>
  <c r="F40" i="36"/>
  <c r="E40" i="36"/>
  <c r="D40" i="36"/>
  <c r="C40" i="36"/>
  <c r="F39" i="36"/>
  <c r="E39" i="36"/>
  <c r="D39" i="36"/>
  <c r="C39" i="36"/>
  <c r="F38" i="36"/>
  <c r="E38" i="36"/>
  <c r="D38" i="36"/>
  <c r="C38" i="36"/>
  <c r="F37" i="36"/>
  <c r="E37" i="36"/>
  <c r="D37" i="36"/>
  <c r="C37" i="36"/>
  <c r="F36" i="36"/>
  <c r="E36" i="36"/>
  <c r="D36" i="36"/>
  <c r="C36" i="36"/>
  <c r="F35" i="36"/>
  <c r="E35" i="36"/>
  <c r="D35" i="36"/>
  <c r="C35" i="36"/>
  <c r="C34" i="36"/>
  <c r="F33" i="36"/>
  <c r="E33" i="36"/>
  <c r="D33" i="36"/>
  <c r="C33" i="36"/>
  <c r="F32" i="36"/>
  <c r="E32" i="36"/>
  <c r="D32" i="36"/>
  <c r="C32" i="36"/>
  <c r="F31" i="36"/>
  <c r="E31" i="36"/>
  <c r="D31" i="36"/>
  <c r="C31" i="36"/>
  <c r="F30" i="36"/>
  <c r="E30" i="36"/>
  <c r="D30" i="36"/>
  <c r="C30" i="36"/>
  <c r="C29" i="36"/>
  <c r="F28" i="36"/>
  <c r="E28" i="36"/>
  <c r="D28" i="36"/>
  <c r="C28" i="36"/>
  <c r="F27" i="36"/>
  <c r="E27" i="36"/>
  <c r="D27" i="36"/>
  <c r="C27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C14" i="36"/>
  <c r="F78" i="35"/>
  <c r="E78" i="35"/>
  <c r="D78" i="35"/>
  <c r="C78" i="35"/>
  <c r="F77" i="35"/>
  <c r="E77" i="35"/>
  <c r="D77" i="35"/>
  <c r="C77" i="35"/>
  <c r="F76" i="35"/>
  <c r="E76" i="35"/>
  <c r="D76" i="35"/>
  <c r="C76" i="35"/>
  <c r="F75" i="35"/>
  <c r="E75" i="35"/>
  <c r="D75" i="35"/>
  <c r="C75" i="35"/>
  <c r="C74" i="35"/>
  <c r="F71" i="35"/>
  <c r="E71" i="35"/>
  <c r="D71" i="35"/>
  <c r="C71" i="35"/>
  <c r="F70" i="35"/>
  <c r="E70" i="35"/>
  <c r="D70" i="35"/>
  <c r="C70" i="35"/>
  <c r="F69" i="35"/>
  <c r="E69" i="35"/>
  <c r="D69" i="35"/>
  <c r="C69" i="35"/>
  <c r="F68" i="35"/>
  <c r="E68" i="35"/>
  <c r="D68" i="35"/>
  <c r="C68" i="35"/>
  <c r="C67" i="35"/>
  <c r="F64" i="35"/>
  <c r="E64" i="35"/>
  <c r="D64" i="35"/>
  <c r="C64" i="35"/>
  <c r="F63" i="35"/>
  <c r="E63" i="35"/>
  <c r="D63" i="35"/>
  <c r="C63" i="35"/>
  <c r="F62" i="35"/>
  <c r="E62" i="35"/>
  <c r="D62" i="35"/>
  <c r="C62" i="35"/>
  <c r="F61" i="35"/>
  <c r="E61" i="35"/>
  <c r="D61" i="35"/>
  <c r="C61" i="35"/>
  <c r="F60" i="35"/>
  <c r="E60" i="35"/>
  <c r="D60" i="35"/>
  <c r="C60" i="35"/>
  <c r="F59" i="35"/>
  <c r="E59" i="35"/>
  <c r="D59" i="35"/>
  <c r="C59" i="35"/>
  <c r="F58" i="35"/>
  <c r="E58" i="35"/>
  <c r="D58" i="35"/>
  <c r="C58" i="35"/>
  <c r="F57" i="35"/>
  <c r="E57" i="35"/>
  <c r="D57" i="35"/>
  <c r="C57" i="35"/>
  <c r="F56" i="35"/>
  <c r="E56" i="35"/>
  <c r="D56" i="35"/>
  <c r="C56" i="35"/>
  <c r="F55" i="35"/>
  <c r="E55" i="35"/>
  <c r="D55" i="35"/>
  <c r="C55" i="35"/>
  <c r="F54" i="35"/>
  <c r="E54" i="35"/>
  <c r="D54" i="35"/>
  <c r="C54" i="35"/>
  <c r="F53" i="35"/>
  <c r="E53" i="35"/>
  <c r="D53" i="35"/>
  <c r="C53" i="35"/>
  <c r="F52" i="35"/>
  <c r="E52" i="35"/>
  <c r="D52" i="35"/>
  <c r="C52" i="35"/>
  <c r="F51" i="35"/>
  <c r="E51" i="35"/>
  <c r="D51" i="35"/>
  <c r="C51" i="35"/>
  <c r="F50" i="35"/>
  <c r="E50" i="35"/>
  <c r="D50" i="35"/>
  <c r="C50" i="35"/>
  <c r="F49" i="35"/>
  <c r="E49" i="35"/>
  <c r="D49" i="35"/>
  <c r="C49" i="35"/>
  <c r="F48" i="35"/>
  <c r="E48" i="35"/>
  <c r="D48" i="35"/>
  <c r="C48" i="35"/>
  <c r="C47" i="35"/>
  <c r="F44" i="35"/>
  <c r="E44" i="35"/>
  <c r="D44" i="35"/>
  <c r="C44" i="35"/>
  <c r="F43" i="35"/>
  <c r="E43" i="35"/>
  <c r="D43" i="35"/>
  <c r="C43" i="35"/>
  <c r="F42" i="35"/>
  <c r="E42" i="35"/>
  <c r="D42" i="35"/>
  <c r="C42" i="35"/>
  <c r="F41" i="35"/>
  <c r="E41" i="35"/>
  <c r="D41" i="35"/>
  <c r="C41" i="35"/>
  <c r="F40" i="35"/>
  <c r="E40" i="35"/>
  <c r="D40" i="35"/>
  <c r="C40" i="35"/>
  <c r="F39" i="35"/>
  <c r="E39" i="35"/>
  <c r="D39" i="35"/>
  <c r="C39" i="35"/>
  <c r="F38" i="35"/>
  <c r="E38" i="35"/>
  <c r="D38" i="35"/>
  <c r="C38" i="35"/>
  <c r="F37" i="35"/>
  <c r="E37" i="35"/>
  <c r="D37" i="35"/>
  <c r="C37" i="35"/>
  <c r="F36" i="35"/>
  <c r="E36" i="35"/>
  <c r="D36" i="35"/>
  <c r="C36" i="35"/>
  <c r="F35" i="35"/>
  <c r="E35" i="35"/>
  <c r="D35" i="35"/>
  <c r="C35" i="35"/>
  <c r="C34" i="35"/>
  <c r="F31" i="35"/>
  <c r="E31" i="35"/>
  <c r="D31" i="35"/>
  <c r="C31" i="35"/>
  <c r="F30" i="35"/>
  <c r="E30" i="35"/>
  <c r="D30" i="35"/>
  <c r="C30" i="35"/>
  <c r="C29" i="35"/>
  <c r="F26" i="35"/>
  <c r="E26" i="35"/>
  <c r="D26" i="35"/>
  <c r="C26" i="35"/>
  <c r="F25" i="35"/>
  <c r="E25" i="35"/>
  <c r="D25" i="35"/>
  <c r="C25" i="35"/>
  <c r="F24" i="35"/>
  <c r="E24" i="35"/>
  <c r="D24" i="35"/>
  <c r="C24" i="35"/>
  <c r="F23" i="35"/>
  <c r="E23" i="35"/>
  <c r="D23" i="35"/>
  <c r="C23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C14" i="35"/>
  <c r="F78" i="10"/>
  <c r="E78" i="10"/>
  <c r="D78" i="10"/>
  <c r="C78" i="10"/>
  <c r="F77" i="10"/>
  <c r="E77" i="10"/>
  <c r="D77" i="10"/>
  <c r="C77" i="10"/>
  <c r="F76" i="10"/>
  <c r="E76" i="10"/>
  <c r="D76" i="10"/>
  <c r="C76" i="10"/>
  <c r="F75" i="10"/>
  <c r="E75" i="10"/>
  <c r="D75" i="10"/>
  <c r="C75" i="10"/>
  <c r="C74" i="10"/>
  <c r="F71" i="10"/>
  <c r="E71" i="10"/>
  <c r="D71" i="10"/>
  <c r="C71" i="10"/>
  <c r="F70" i="10"/>
  <c r="E70" i="10"/>
  <c r="D70" i="10"/>
  <c r="C70" i="10"/>
  <c r="F69" i="10"/>
  <c r="E69" i="10"/>
  <c r="D69" i="10"/>
  <c r="C69" i="10"/>
  <c r="F68" i="10"/>
  <c r="E68" i="10"/>
  <c r="D68" i="10"/>
  <c r="C68" i="10"/>
  <c r="C67" i="10"/>
  <c r="F64" i="10"/>
  <c r="E64" i="10"/>
  <c r="D64" i="10"/>
  <c r="C64" i="10"/>
  <c r="F63" i="10"/>
  <c r="E63" i="10"/>
  <c r="D63" i="10"/>
  <c r="C63" i="10"/>
  <c r="F62" i="10"/>
  <c r="E62" i="10"/>
  <c r="D62" i="10"/>
  <c r="C62" i="10"/>
  <c r="F61" i="10"/>
  <c r="E61" i="10"/>
  <c r="D61" i="10"/>
  <c r="C61" i="10"/>
  <c r="F60" i="10"/>
  <c r="E60" i="10"/>
  <c r="D60" i="10"/>
  <c r="C60" i="10"/>
  <c r="F59" i="10"/>
  <c r="E59" i="10"/>
  <c r="D59" i="10"/>
  <c r="C59" i="10"/>
  <c r="F58" i="10"/>
  <c r="E58" i="10"/>
  <c r="D58" i="10"/>
  <c r="C58" i="10"/>
  <c r="F57" i="10"/>
  <c r="E57" i="10"/>
  <c r="D57" i="10"/>
  <c r="C57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C47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F35" i="10"/>
  <c r="E35" i="10"/>
  <c r="D35" i="10"/>
  <c r="C35" i="10"/>
  <c r="C34" i="10"/>
  <c r="F31" i="10"/>
  <c r="E31" i="10"/>
  <c r="D31" i="10"/>
  <c r="C31" i="10"/>
  <c r="F30" i="10"/>
  <c r="E30" i="10"/>
  <c r="D30" i="10"/>
  <c r="C30" i="10"/>
  <c r="C29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C14" i="10"/>
  <c r="C74" i="11"/>
  <c r="C67" i="11"/>
  <c r="C47" i="11"/>
  <c r="C34" i="11"/>
  <c r="C29" i="11"/>
  <c r="C14" i="11"/>
  <c r="F78" i="11"/>
  <c r="E78" i="11"/>
  <c r="D78" i="11"/>
  <c r="C78" i="11"/>
  <c r="F77" i="11"/>
  <c r="E77" i="11"/>
  <c r="D77" i="11"/>
  <c r="C77" i="11"/>
  <c r="F76" i="11"/>
  <c r="E76" i="11"/>
  <c r="D76" i="11"/>
  <c r="C76" i="11"/>
  <c r="F75" i="11"/>
  <c r="E75" i="11"/>
  <c r="D75" i="11"/>
  <c r="C75" i="11"/>
  <c r="F71" i="11"/>
  <c r="E71" i="11"/>
  <c r="D71" i="11"/>
  <c r="C71" i="11"/>
  <c r="F70" i="11"/>
  <c r="E70" i="11"/>
  <c r="D70" i="11"/>
  <c r="C70" i="11"/>
  <c r="F69" i="11"/>
  <c r="E69" i="11"/>
  <c r="D69" i="11"/>
  <c r="C69" i="11"/>
  <c r="F68" i="11"/>
  <c r="E68" i="11"/>
  <c r="D68" i="11"/>
  <c r="C68" i="11"/>
  <c r="F64" i="11"/>
  <c r="E64" i="11"/>
  <c r="D64" i="11"/>
  <c r="C64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F60" i="11"/>
  <c r="E60" i="11"/>
  <c r="D60" i="11"/>
  <c r="C60" i="11"/>
  <c r="F59" i="11"/>
  <c r="E59" i="11"/>
  <c r="D59" i="11"/>
  <c r="C59" i="11"/>
  <c r="F58" i="11"/>
  <c r="E58" i="11"/>
  <c r="D58" i="11"/>
  <c r="C58" i="11"/>
  <c r="F57" i="11"/>
  <c r="E57" i="11"/>
  <c r="D57" i="11"/>
  <c r="C57" i="11"/>
  <c r="F56" i="11"/>
  <c r="E56" i="11"/>
  <c r="D56" i="11"/>
  <c r="C56" i="11"/>
  <c r="F55" i="11"/>
  <c r="E55" i="11"/>
  <c r="D55" i="11"/>
  <c r="C55" i="11"/>
  <c r="F54" i="11"/>
  <c r="E54" i="11"/>
  <c r="D54" i="11"/>
  <c r="C54" i="11"/>
  <c r="F53" i="11"/>
  <c r="E53" i="11"/>
  <c r="D53" i="11"/>
  <c r="C53" i="11"/>
  <c r="F52" i="11"/>
  <c r="E52" i="11"/>
  <c r="D52" i="11"/>
  <c r="C52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4" i="11"/>
  <c r="E44" i="11"/>
  <c r="D44" i="11"/>
  <c r="C44" i="11"/>
  <c r="F43" i="11"/>
  <c r="E43" i="11"/>
  <c r="D43" i="11"/>
  <c r="C43" i="11"/>
  <c r="F42" i="11"/>
  <c r="E42" i="11"/>
  <c r="D42" i="11"/>
  <c r="C42" i="11"/>
  <c r="F41" i="11"/>
  <c r="E41" i="11"/>
  <c r="D41" i="11"/>
  <c r="C41" i="11"/>
  <c r="F40" i="11"/>
  <c r="E40" i="11"/>
  <c r="D40" i="11"/>
  <c r="C40" i="11"/>
  <c r="F39" i="11"/>
  <c r="E39" i="11"/>
  <c r="D39" i="11"/>
  <c r="C39" i="11"/>
  <c r="F38" i="11"/>
  <c r="E38" i="11"/>
  <c r="D38" i="11"/>
  <c r="C38" i="11"/>
  <c r="F37" i="11"/>
  <c r="E37" i="11"/>
  <c r="D37" i="11"/>
  <c r="C37" i="11"/>
  <c r="F36" i="11"/>
  <c r="E36" i="11"/>
  <c r="D36" i="11"/>
  <c r="C36" i="11"/>
  <c r="F35" i="11"/>
  <c r="E35" i="11"/>
  <c r="D35" i="11"/>
  <c r="C35" i="11"/>
  <c r="F31" i="11"/>
  <c r="E31" i="11"/>
  <c r="D31" i="11"/>
  <c r="C31" i="11"/>
  <c r="F30" i="11"/>
  <c r="E30" i="11"/>
  <c r="D30" i="11"/>
  <c r="C30" i="11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X11" i="40"/>
  <c r="T11" i="40"/>
  <c r="P11" i="40"/>
  <c r="L11" i="40"/>
  <c r="H11" i="40"/>
  <c r="G11" i="40"/>
  <c r="C7" i="40"/>
  <c r="X11" i="39"/>
  <c r="T11" i="39"/>
  <c r="P11" i="39"/>
  <c r="L11" i="39"/>
  <c r="H11" i="39"/>
  <c r="G11" i="39"/>
  <c r="C7" i="39"/>
  <c r="X11" i="38"/>
  <c r="T11" i="38"/>
  <c r="P11" i="38"/>
  <c r="L11" i="38"/>
  <c r="H11" i="38"/>
  <c r="G11" i="38"/>
  <c r="C7" i="38"/>
  <c r="X11" i="37"/>
  <c r="T11" i="37"/>
  <c r="P11" i="37"/>
  <c r="L11" i="37"/>
  <c r="H11" i="37"/>
  <c r="G11" i="37"/>
  <c r="C7" i="37"/>
  <c r="X11" i="36"/>
  <c r="T11" i="36"/>
  <c r="P11" i="36"/>
  <c r="L11" i="36"/>
  <c r="H11" i="36"/>
  <c r="G11" i="36"/>
  <c r="C7" i="36"/>
  <c r="X11" i="35"/>
  <c r="T11" i="35"/>
  <c r="P11" i="35"/>
  <c r="L11" i="35"/>
  <c r="H11" i="35"/>
  <c r="G11" i="35"/>
  <c r="C7" i="35"/>
  <c r="X11" i="11"/>
  <c r="T11" i="11"/>
  <c r="P11" i="11"/>
  <c r="L11" i="11"/>
  <c r="H11" i="11"/>
  <c r="G11" i="11"/>
  <c r="G11" i="10"/>
  <c r="C7" i="11"/>
  <c r="X11" i="10"/>
  <c r="T11" i="10"/>
  <c r="P11" i="10"/>
  <c r="L11" i="10"/>
  <c r="H11" i="10"/>
  <c r="C7" i="10"/>
  <c r="C13" i="8"/>
  <c r="C15" i="8"/>
  <c r="C25" i="8"/>
  <c r="C28" i="8"/>
  <c r="C29" i="8"/>
  <c r="C26" i="8"/>
  <c r="F9" i="8"/>
  <c r="F22" i="8"/>
  <c r="E9" i="8"/>
  <c r="E22" i="8"/>
  <c r="D9" i="8"/>
  <c r="D22" i="8"/>
  <c r="B2" i="8"/>
  <c r="C7" i="6"/>
  <c r="B2" i="7"/>
  <c r="E75" i="4"/>
  <c r="F17" i="7"/>
  <c r="C13" i="7"/>
  <c r="C14" i="7"/>
  <c r="C15" i="7"/>
  <c r="C17" i="7"/>
  <c r="C29" i="7"/>
  <c r="C32" i="7"/>
  <c r="C33" i="7"/>
  <c r="C30" i="7"/>
  <c r="F9" i="7"/>
  <c r="F26" i="7"/>
  <c r="E9" i="7"/>
  <c r="E26" i="7"/>
  <c r="D9" i="7"/>
  <c r="D26" i="7"/>
  <c r="C19" i="7"/>
  <c r="G15" i="54"/>
  <c r="G15" i="49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31" i="6"/>
  <c r="H32" i="6"/>
  <c r="H33" i="6"/>
  <c r="H36" i="6"/>
  <c r="H37" i="6"/>
  <c r="H38" i="6"/>
  <c r="H39" i="6"/>
  <c r="H40" i="6"/>
  <c r="H41" i="6"/>
  <c r="H42" i="6"/>
  <c r="H43" i="6"/>
  <c r="H44" i="6"/>
  <c r="H45" i="6"/>
  <c r="H46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9" i="6"/>
  <c r="H70" i="6"/>
  <c r="H71" i="6"/>
  <c r="H72" i="6"/>
  <c r="H73" i="6"/>
  <c r="H76" i="6"/>
  <c r="H77" i="6"/>
  <c r="H78" i="6"/>
  <c r="H79" i="6"/>
  <c r="H80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31" i="6"/>
  <c r="K32" i="6"/>
  <c r="K33" i="6"/>
  <c r="K36" i="6"/>
  <c r="K37" i="6"/>
  <c r="K38" i="6"/>
  <c r="K39" i="6"/>
  <c r="K40" i="6"/>
  <c r="K41" i="6"/>
  <c r="K42" i="6"/>
  <c r="K43" i="6"/>
  <c r="K44" i="6"/>
  <c r="K45" i="6"/>
  <c r="K46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9" i="6"/>
  <c r="K70" i="6"/>
  <c r="K71" i="6"/>
  <c r="K72" i="6"/>
  <c r="K73" i="6"/>
  <c r="K76" i="6"/>
  <c r="K77" i="6"/>
  <c r="K78" i="6"/>
  <c r="K79" i="6"/>
  <c r="K80" i="6"/>
  <c r="M27" i="6"/>
  <c r="M28" i="6"/>
  <c r="M32" i="6"/>
  <c r="M33" i="6"/>
  <c r="M45" i="6"/>
  <c r="M46" i="6"/>
  <c r="M65" i="6"/>
  <c r="M66" i="6"/>
  <c r="M72" i="6"/>
  <c r="M73" i="6"/>
  <c r="M79" i="6"/>
  <c r="M80" i="6"/>
  <c r="P27" i="6"/>
  <c r="P28" i="6"/>
  <c r="P32" i="6"/>
  <c r="P33" i="6"/>
  <c r="P45" i="6"/>
  <c r="P46" i="6"/>
  <c r="P65" i="6"/>
  <c r="P66" i="6"/>
  <c r="P72" i="6"/>
  <c r="P73" i="6"/>
  <c r="P79" i="6"/>
  <c r="P80" i="6"/>
  <c r="M16" i="6"/>
  <c r="P16" i="6"/>
  <c r="Q16" i="6"/>
  <c r="Q20" i="6"/>
  <c r="Q21" i="6"/>
  <c r="Q23" i="6"/>
  <c r="Q24" i="6"/>
  <c r="Q27" i="6"/>
  <c r="Q28" i="6"/>
  <c r="Q32" i="6"/>
  <c r="Q33" i="6"/>
  <c r="Q45" i="6"/>
  <c r="Q46" i="6"/>
  <c r="M49" i="6"/>
  <c r="P49" i="6"/>
  <c r="Q49" i="6"/>
  <c r="M56" i="6"/>
  <c r="P56" i="6"/>
  <c r="Q56" i="6"/>
  <c r="Q65" i="6"/>
  <c r="Q66" i="6"/>
  <c r="Q72" i="6"/>
  <c r="Q73" i="6"/>
  <c r="Q79" i="6"/>
  <c r="Q80" i="6"/>
  <c r="AD27" i="40"/>
  <c r="AG27" i="40"/>
  <c r="AD28" i="40"/>
  <c r="AG28" i="40"/>
  <c r="AD30" i="40"/>
  <c r="AD32" i="40"/>
  <c r="AG32" i="40"/>
  <c r="AD33" i="40"/>
  <c r="AG33" i="40"/>
  <c r="AD35" i="40"/>
  <c r="AD36" i="40"/>
  <c r="AG36" i="40"/>
  <c r="AD37" i="40"/>
  <c r="AG37" i="40"/>
  <c r="AD38" i="40"/>
  <c r="AG38" i="40"/>
  <c r="AD39" i="40"/>
  <c r="AG39" i="40"/>
  <c r="AD40" i="40"/>
  <c r="AG40" i="40"/>
  <c r="AD41" i="40"/>
  <c r="AG41" i="40"/>
  <c r="AD42" i="40"/>
  <c r="AG42" i="40"/>
  <c r="AD43" i="40"/>
  <c r="AG43" i="40"/>
  <c r="AD44" i="40"/>
  <c r="AG44" i="40"/>
  <c r="AD45" i="40"/>
  <c r="AG45" i="40"/>
  <c r="AD46" i="40"/>
  <c r="AG46" i="40"/>
  <c r="AD48" i="40"/>
  <c r="AD52" i="40"/>
  <c r="AG52" i="40"/>
  <c r="AD53" i="40"/>
  <c r="AG53" i="40"/>
  <c r="AD55" i="40"/>
  <c r="AG55" i="40"/>
  <c r="AD56" i="40"/>
  <c r="AG56" i="40"/>
  <c r="AD57" i="40"/>
  <c r="AG57" i="40"/>
  <c r="AD58" i="40"/>
  <c r="AG58" i="40"/>
  <c r="AD59" i="40"/>
  <c r="AG59" i="40"/>
  <c r="AD60" i="40"/>
  <c r="AG60" i="40"/>
  <c r="AD61" i="40"/>
  <c r="AG61" i="40"/>
  <c r="AD62" i="40"/>
  <c r="AG62" i="40"/>
  <c r="AD63" i="40"/>
  <c r="AG63" i="40"/>
  <c r="AD64" i="40"/>
  <c r="AG64" i="40"/>
  <c r="AD65" i="40"/>
  <c r="AG65" i="40"/>
  <c r="AD66" i="40"/>
  <c r="AG66" i="40"/>
  <c r="AD68" i="40"/>
  <c r="AG68" i="40"/>
  <c r="AD69" i="40"/>
  <c r="AG69" i="40"/>
  <c r="AD70" i="40"/>
  <c r="AG70" i="40"/>
  <c r="AD71" i="40"/>
  <c r="AG71" i="40"/>
  <c r="AD72" i="40"/>
  <c r="AG72" i="40"/>
  <c r="AD73" i="40"/>
  <c r="AG73" i="40"/>
  <c r="AG67" i="40"/>
  <c r="AD79" i="40"/>
  <c r="AG79" i="40"/>
  <c r="AD80" i="40"/>
  <c r="AG80" i="40"/>
  <c r="AG89" i="40"/>
  <c r="AD34" i="40"/>
  <c r="AD67" i="40"/>
  <c r="AD87" i="40"/>
  <c r="AD89" i="40"/>
  <c r="AD16" i="42"/>
  <c r="AD17" i="42"/>
  <c r="AD18" i="42"/>
  <c r="AD19" i="42"/>
  <c r="AD20" i="42"/>
  <c r="AD21" i="42"/>
  <c r="AD22" i="42"/>
  <c r="AD23" i="42"/>
  <c r="AD24" i="42"/>
  <c r="AD25" i="42"/>
  <c r="AD26" i="42"/>
  <c r="AD27" i="42"/>
  <c r="AD28" i="42"/>
  <c r="AD30" i="42"/>
  <c r="AD31" i="42"/>
  <c r="AD32" i="42"/>
  <c r="AD33" i="42"/>
  <c r="AD29" i="42"/>
  <c r="AD86" i="42"/>
  <c r="AD35" i="42"/>
  <c r="AD36" i="42"/>
  <c r="AD37" i="42"/>
  <c r="AD38" i="42"/>
  <c r="AD39" i="42"/>
  <c r="AD40" i="42"/>
  <c r="AD41" i="42"/>
  <c r="AD42" i="42"/>
  <c r="AD43" i="42"/>
  <c r="AD44" i="42"/>
  <c r="AD45" i="42"/>
  <c r="AD46" i="42"/>
  <c r="AD34" i="42"/>
  <c r="AD87" i="42"/>
  <c r="AD48" i="42"/>
  <c r="AD49" i="42"/>
  <c r="AD50" i="42"/>
  <c r="AD51" i="42"/>
  <c r="AD52" i="42"/>
  <c r="AD53" i="42"/>
  <c r="AD54" i="42"/>
  <c r="AD55" i="42"/>
  <c r="AD56" i="42"/>
  <c r="AD57" i="42"/>
  <c r="AD58" i="42"/>
  <c r="AD59" i="42"/>
  <c r="AD60" i="42"/>
  <c r="AD61" i="42"/>
  <c r="AD62" i="42"/>
  <c r="AD63" i="42"/>
  <c r="AD64" i="42"/>
  <c r="AD65" i="42"/>
  <c r="AD66" i="42"/>
  <c r="AD47" i="42"/>
  <c r="AD88" i="42"/>
  <c r="AD68" i="42"/>
  <c r="AD69" i="42"/>
  <c r="AD70" i="42"/>
  <c r="AD71" i="42"/>
  <c r="AD72" i="42"/>
  <c r="AD73" i="42"/>
  <c r="AD67" i="42"/>
  <c r="AD89" i="42"/>
  <c r="AD75" i="42"/>
  <c r="AD76" i="42"/>
  <c r="AD77" i="42"/>
  <c r="AD78" i="42"/>
  <c r="AD79" i="42"/>
  <c r="AD80" i="42"/>
  <c r="AD74" i="42"/>
  <c r="AD90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30" i="42"/>
  <c r="AG31" i="42"/>
  <c r="AG32" i="42"/>
  <c r="AG33" i="42"/>
  <c r="AG29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34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47" i="42"/>
  <c r="AG68" i="42"/>
  <c r="AG69" i="42"/>
  <c r="AG70" i="42"/>
  <c r="AG71" i="42"/>
  <c r="AG72" i="42"/>
  <c r="AG73" i="42"/>
  <c r="AG67" i="42"/>
  <c r="AG75" i="42"/>
  <c r="AG76" i="42"/>
  <c r="AG77" i="42"/>
  <c r="AG78" i="42"/>
  <c r="AG79" i="42"/>
  <c r="AG80" i="42"/>
  <c r="AG74" i="42"/>
  <c r="AG86" i="42"/>
  <c r="AG87" i="42"/>
  <c r="AG88" i="42"/>
  <c r="AG89" i="42"/>
  <c r="AG90" i="42"/>
  <c r="M15" i="6"/>
  <c r="M17" i="6"/>
  <c r="M18" i="6"/>
  <c r="M19" i="6"/>
  <c r="M20" i="6"/>
  <c r="M21" i="6"/>
  <c r="M22" i="6"/>
  <c r="M23" i="6"/>
  <c r="M24" i="6"/>
  <c r="M25" i="6"/>
  <c r="M26" i="6"/>
  <c r="M14" i="6"/>
  <c r="M85" i="6"/>
  <c r="M30" i="6"/>
  <c r="M31" i="6"/>
  <c r="M29" i="6"/>
  <c r="M86" i="6"/>
  <c r="M35" i="6"/>
  <c r="M36" i="6"/>
  <c r="M37" i="6"/>
  <c r="M38" i="6"/>
  <c r="M39" i="6"/>
  <c r="M40" i="6"/>
  <c r="M41" i="6"/>
  <c r="M42" i="6"/>
  <c r="M43" i="6"/>
  <c r="M44" i="6"/>
  <c r="M34" i="6"/>
  <c r="M87" i="6"/>
  <c r="M48" i="6"/>
  <c r="M50" i="6"/>
  <c r="M51" i="6"/>
  <c r="M52" i="6"/>
  <c r="M53" i="6"/>
  <c r="M54" i="6"/>
  <c r="M55" i="6"/>
  <c r="M57" i="6"/>
  <c r="M58" i="6"/>
  <c r="M59" i="6"/>
  <c r="M60" i="6"/>
  <c r="M61" i="6"/>
  <c r="M62" i="6"/>
  <c r="M63" i="6"/>
  <c r="M64" i="6"/>
  <c r="M47" i="6"/>
  <c r="M88" i="6"/>
  <c r="M68" i="6"/>
  <c r="M69" i="6"/>
  <c r="M70" i="6"/>
  <c r="M71" i="6"/>
  <c r="M67" i="6"/>
  <c r="M89" i="6"/>
  <c r="M75" i="6"/>
  <c r="M76" i="6"/>
  <c r="M77" i="6"/>
  <c r="M78" i="6"/>
  <c r="M74" i="6"/>
  <c r="M90" i="6"/>
  <c r="M93" i="6"/>
  <c r="O94" i="6"/>
  <c r="P95" i="6"/>
  <c r="P94" i="6"/>
  <c r="H15" i="6"/>
  <c r="H14" i="6"/>
  <c r="H85" i="6"/>
  <c r="H30" i="6"/>
  <c r="H29" i="6"/>
  <c r="H86" i="6"/>
  <c r="H35" i="6"/>
  <c r="H34" i="6"/>
  <c r="H87" i="6"/>
  <c r="H48" i="6"/>
  <c r="H47" i="6"/>
  <c r="H88" i="6"/>
  <c r="H68" i="6"/>
  <c r="H67" i="6"/>
  <c r="H89" i="6"/>
  <c r="H75" i="6"/>
  <c r="H74" i="6"/>
  <c r="H90" i="6"/>
  <c r="H93" i="6"/>
  <c r="K94" i="6"/>
  <c r="J94" i="6"/>
  <c r="K15" i="6"/>
  <c r="K14" i="6"/>
  <c r="P15" i="6"/>
  <c r="P17" i="6"/>
  <c r="P18" i="6"/>
  <c r="P19" i="6"/>
  <c r="P20" i="6"/>
  <c r="P21" i="6"/>
  <c r="P22" i="6"/>
  <c r="P23" i="6"/>
  <c r="P24" i="6"/>
  <c r="P25" i="6"/>
  <c r="P26" i="6"/>
  <c r="P14" i="6"/>
  <c r="Q14" i="6"/>
  <c r="R14" i="6"/>
  <c r="K30" i="6"/>
  <c r="K29" i="6"/>
  <c r="P30" i="6"/>
  <c r="P31" i="6"/>
  <c r="P29" i="6"/>
  <c r="Q29" i="6"/>
  <c r="R29" i="6"/>
  <c r="K35" i="6"/>
  <c r="K34" i="6"/>
  <c r="P35" i="6"/>
  <c r="P36" i="6"/>
  <c r="P37" i="6"/>
  <c r="P38" i="6"/>
  <c r="P39" i="6"/>
  <c r="P40" i="6"/>
  <c r="P41" i="6"/>
  <c r="P42" i="6"/>
  <c r="P43" i="6"/>
  <c r="P44" i="6"/>
  <c r="P34" i="6"/>
  <c r="Q34" i="6"/>
  <c r="R34" i="6"/>
  <c r="K48" i="6"/>
  <c r="K47" i="6"/>
  <c r="P48" i="6"/>
  <c r="P50" i="6"/>
  <c r="P51" i="6"/>
  <c r="P52" i="6"/>
  <c r="P53" i="6"/>
  <c r="P54" i="6"/>
  <c r="P55" i="6"/>
  <c r="P57" i="6"/>
  <c r="P58" i="6"/>
  <c r="P59" i="6"/>
  <c r="P60" i="6"/>
  <c r="P61" i="6"/>
  <c r="P62" i="6"/>
  <c r="P63" i="6"/>
  <c r="P64" i="6"/>
  <c r="P47" i="6"/>
  <c r="Q47" i="6"/>
  <c r="R47" i="6"/>
  <c r="K68" i="6"/>
  <c r="K67" i="6"/>
  <c r="P68" i="6"/>
  <c r="P69" i="6"/>
  <c r="P70" i="6"/>
  <c r="P71" i="6"/>
  <c r="P67" i="6"/>
  <c r="Q67" i="6"/>
  <c r="R67" i="6"/>
  <c r="K75" i="6"/>
  <c r="K74" i="6"/>
  <c r="P75" i="6"/>
  <c r="P76" i="6"/>
  <c r="P77" i="6"/>
  <c r="P78" i="6"/>
  <c r="P74" i="6"/>
  <c r="Q74" i="6"/>
  <c r="R74" i="6"/>
  <c r="R82" i="6"/>
  <c r="Q15" i="6"/>
  <c r="Q17" i="6"/>
  <c r="Q18" i="6"/>
  <c r="Q19" i="6"/>
  <c r="Q22" i="6"/>
  <c r="Q25" i="6"/>
  <c r="Q26" i="6"/>
  <c r="Q30" i="6"/>
  <c r="Q31" i="6"/>
  <c r="Q35" i="6"/>
  <c r="Q36" i="6"/>
  <c r="Q37" i="6"/>
  <c r="Q38" i="6"/>
  <c r="Q39" i="6"/>
  <c r="Q40" i="6"/>
  <c r="Q41" i="6"/>
  <c r="Q42" i="6"/>
  <c r="Q43" i="6"/>
  <c r="Q44" i="6"/>
  <c r="Q48" i="6"/>
  <c r="Q50" i="6"/>
  <c r="Q51" i="6"/>
  <c r="Q52" i="6"/>
  <c r="Q53" i="6"/>
  <c r="Q54" i="6"/>
  <c r="Q55" i="6"/>
  <c r="Q57" i="6"/>
  <c r="Q58" i="6"/>
  <c r="Q59" i="6"/>
  <c r="Q60" i="6"/>
  <c r="Q61" i="6"/>
  <c r="Q62" i="6"/>
  <c r="Q63" i="6"/>
  <c r="Q64" i="6"/>
  <c r="Q68" i="6"/>
  <c r="Q69" i="6"/>
  <c r="Q70" i="6"/>
  <c r="Q71" i="6"/>
  <c r="Q75" i="6"/>
  <c r="Q76" i="6"/>
  <c r="Q77" i="6"/>
  <c r="Q78" i="6"/>
  <c r="Q82" i="6"/>
  <c r="P82" i="6"/>
  <c r="P85" i="6"/>
  <c r="P86" i="6"/>
  <c r="P87" i="6"/>
  <c r="P88" i="6"/>
  <c r="P89" i="6"/>
  <c r="P90" i="6"/>
  <c r="P93" i="6"/>
  <c r="P96" i="6"/>
  <c r="M82" i="6"/>
  <c r="M96" i="6"/>
  <c r="K82" i="6"/>
  <c r="K85" i="6"/>
  <c r="K86" i="6"/>
  <c r="K87" i="6"/>
  <c r="K88" i="6"/>
  <c r="K89" i="6"/>
  <c r="K90" i="6"/>
  <c r="K93" i="6"/>
  <c r="K96" i="6"/>
  <c r="H82" i="6"/>
  <c r="H96" i="6"/>
  <c r="AD27" i="48"/>
  <c r="AG27" i="48"/>
  <c r="AD28" i="48"/>
  <c r="AG28" i="48"/>
  <c r="AD32" i="48"/>
  <c r="AG32" i="48"/>
  <c r="AD33" i="48"/>
  <c r="AG33" i="48"/>
  <c r="AD45" i="48"/>
  <c r="AG45" i="48"/>
  <c r="AD46" i="48"/>
  <c r="AG46" i="48"/>
  <c r="AD65" i="48"/>
  <c r="AG65" i="48"/>
  <c r="AD66" i="48"/>
  <c r="AG66" i="48"/>
  <c r="AD72" i="48"/>
  <c r="AG72" i="48"/>
  <c r="AD73" i="48"/>
  <c r="AG73" i="48"/>
  <c r="AD79" i="48"/>
  <c r="AG79" i="48"/>
  <c r="AD80" i="48"/>
  <c r="AG80" i="48"/>
  <c r="AD15" i="44"/>
  <c r="AG15" i="44"/>
  <c r="AD16" i="44"/>
  <c r="AG16" i="44"/>
  <c r="AD17" i="44"/>
  <c r="AG17" i="44"/>
  <c r="AD18" i="44"/>
  <c r="AG18" i="44"/>
  <c r="AD19" i="44"/>
  <c r="AG19" i="44"/>
  <c r="AD20" i="44"/>
  <c r="AG20" i="44"/>
  <c r="AD21" i="44"/>
  <c r="AG21" i="44"/>
  <c r="AD22" i="44"/>
  <c r="AG22" i="44"/>
  <c r="AD23" i="44"/>
  <c r="AG23" i="44"/>
  <c r="AD24" i="44"/>
  <c r="AG24" i="44"/>
  <c r="AD25" i="44"/>
  <c r="AG25" i="44"/>
  <c r="AD26" i="44"/>
  <c r="AG26" i="44"/>
  <c r="AD27" i="44"/>
  <c r="AG27" i="44"/>
  <c r="AD28" i="44"/>
  <c r="AG28" i="44"/>
  <c r="AG14" i="44"/>
  <c r="AD30" i="44"/>
  <c r="AG30" i="44"/>
  <c r="AD31" i="44"/>
  <c r="AG31" i="44"/>
  <c r="AD32" i="44"/>
  <c r="AG32" i="44"/>
  <c r="AD33" i="44"/>
  <c r="AG33" i="44"/>
  <c r="AG29" i="44"/>
  <c r="AD35" i="44"/>
  <c r="AG35" i="44"/>
  <c r="AD36" i="44"/>
  <c r="AG36" i="44"/>
  <c r="AD37" i="44"/>
  <c r="AG37" i="44"/>
  <c r="AD38" i="44"/>
  <c r="AG38" i="44"/>
  <c r="AD39" i="44"/>
  <c r="AG39" i="44"/>
  <c r="AD40" i="44"/>
  <c r="AG40" i="44"/>
  <c r="AD41" i="44"/>
  <c r="AG41" i="44"/>
  <c r="AD42" i="44"/>
  <c r="AG42" i="44"/>
  <c r="AD43" i="44"/>
  <c r="AG43" i="44"/>
  <c r="AD44" i="44"/>
  <c r="AG44" i="44"/>
  <c r="AD45" i="44"/>
  <c r="AG45" i="44"/>
  <c r="AD46" i="44"/>
  <c r="AG46" i="44"/>
  <c r="AG34" i="44"/>
  <c r="AD48" i="44"/>
  <c r="AG48" i="44"/>
  <c r="AD49" i="44"/>
  <c r="AG49" i="44"/>
  <c r="AD50" i="44"/>
  <c r="AG50" i="44"/>
  <c r="AD51" i="44"/>
  <c r="AG51" i="44"/>
  <c r="AD52" i="44"/>
  <c r="AG52" i="44"/>
  <c r="AD53" i="44"/>
  <c r="AG53" i="44"/>
  <c r="AD54" i="44"/>
  <c r="AG54" i="44"/>
  <c r="AD55" i="44"/>
  <c r="AG55" i="44"/>
  <c r="AD56" i="44"/>
  <c r="AG56" i="44"/>
  <c r="AD57" i="44"/>
  <c r="AG57" i="44"/>
  <c r="AD58" i="44"/>
  <c r="AG58" i="44"/>
  <c r="AD59" i="44"/>
  <c r="AG59" i="44"/>
  <c r="AD60" i="44"/>
  <c r="AG60" i="44"/>
  <c r="AD61" i="44"/>
  <c r="AG61" i="44"/>
  <c r="AD62" i="44"/>
  <c r="AG62" i="44"/>
  <c r="AD63" i="44"/>
  <c r="AG63" i="44"/>
  <c r="AD64" i="44"/>
  <c r="AG64" i="44"/>
  <c r="AD65" i="44"/>
  <c r="AG65" i="44"/>
  <c r="AD66" i="44"/>
  <c r="AG66" i="44"/>
  <c r="AG47" i="44"/>
  <c r="AD68" i="44"/>
  <c r="AG68" i="44"/>
  <c r="AD69" i="44"/>
  <c r="AG69" i="44"/>
  <c r="AD70" i="44"/>
  <c r="AG70" i="44"/>
  <c r="AD71" i="44"/>
  <c r="AG71" i="44"/>
  <c r="AD72" i="44"/>
  <c r="AG72" i="44"/>
  <c r="AD73" i="44"/>
  <c r="AG73" i="44"/>
  <c r="AG67" i="44"/>
  <c r="AD75" i="44"/>
  <c r="AG75" i="44"/>
  <c r="AD76" i="44"/>
  <c r="AG76" i="44"/>
  <c r="AD77" i="44"/>
  <c r="AG77" i="44"/>
  <c r="AD78" i="44"/>
  <c r="AG78" i="44"/>
  <c r="AD79" i="44"/>
  <c r="AG79" i="44"/>
  <c r="AD80" i="44"/>
  <c r="AG80" i="44"/>
  <c r="AG74" i="44"/>
  <c r="AG82" i="44"/>
  <c r="AG85" i="44"/>
  <c r="AG86" i="44"/>
  <c r="AG87" i="44"/>
  <c r="AG88" i="44"/>
  <c r="AG89" i="44"/>
  <c r="AG90" i="44"/>
  <c r="AG93" i="44"/>
  <c r="AG96" i="44"/>
  <c r="AD14" i="44"/>
  <c r="AD29" i="44"/>
  <c r="AD34" i="44"/>
  <c r="AD47" i="44"/>
  <c r="AD67" i="44"/>
  <c r="AD74" i="44"/>
  <c r="AD82" i="44"/>
  <c r="AD85" i="44"/>
  <c r="AD86" i="44"/>
  <c r="AD87" i="44"/>
  <c r="AD88" i="44"/>
  <c r="AD89" i="44"/>
  <c r="AD90" i="44"/>
  <c r="AD93" i="44"/>
  <c r="AD96" i="44"/>
  <c r="AF94" i="44"/>
  <c r="AG95" i="44"/>
  <c r="AG94" i="44"/>
  <c r="AD15" i="43"/>
  <c r="AG15" i="43"/>
  <c r="AD16" i="43"/>
  <c r="AG16" i="43"/>
  <c r="AD17" i="43"/>
  <c r="AG17" i="43"/>
  <c r="AD18" i="43"/>
  <c r="AG18" i="43"/>
  <c r="AD19" i="43"/>
  <c r="AG19" i="43"/>
  <c r="AD20" i="43"/>
  <c r="AG20" i="43"/>
  <c r="AD21" i="43"/>
  <c r="AG21" i="43"/>
  <c r="AD22" i="43"/>
  <c r="AG22" i="43"/>
  <c r="AD23" i="43"/>
  <c r="AG23" i="43"/>
  <c r="AD24" i="43"/>
  <c r="AG24" i="43"/>
  <c r="AD25" i="43"/>
  <c r="AG25" i="43"/>
  <c r="AD26" i="43"/>
  <c r="AG26" i="43"/>
  <c r="AD27" i="43"/>
  <c r="AG27" i="43"/>
  <c r="AD28" i="43"/>
  <c r="AG28" i="43"/>
  <c r="AG14" i="43"/>
  <c r="AD30" i="43"/>
  <c r="AG30" i="43"/>
  <c r="AD31" i="43"/>
  <c r="AG31" i="43"/>
  <c r="AD32" i="43"/>
  <c r="AG32" i="43"/>
  <c r="AD33" i="43"/>
  <c r="AG33" i="43"/>
  <c r="AG29" i="43"/>
  <c r="AD35" i="43"/>
  <c r="AG35" i="43"/>
  <c r="AD36" i="43"/>
  <c r="AG36" i="43"/>
  <c r="AD37" i="43"/>
  <c r="AG37" i="43"/>
  <c r="AD38" i="43"/>
  <c r="AG38" i="43"/>
  <c r="AD39" i="43"/>
  <c r="AG39" i="43"/>
  <c r="AD40" i="43"/>
  <c r="AG40" i="43"/>
  <c r="AD41" i="43"/>
  <c r="AG41" i="43"/>
  <c r="AD42" i="43"/>
  <c r="AG42" i="43"/>
  <c r="AD43" i="43"/>
  <c r="AG43" i="43"/>
  <c r="AD44" i="43"/>
  <c r="AG44" i="43"/>
  <c r="AD45" i="43"/>
  <c r="AG45" i="43"/>
  <c r="AD46" i="43"/>
  <c r="AG46" i="43"/>
  <c r="AG34" i="43"/>
  <c r="AD48" i="43"/>
  <c r="AG48" i="43"/>
  <c r="AD49" i="43"/>
  <c r="AG49" i="43"/>
  <c r="AD50" i="43"/>
  <c r="AG50" i="43"/>
  <c r="AD51" i="43"/>
  <c r="AG51" i="43"/>
  <c r="AD52" i="43"/>
  <c r="AG52" i="43"/>
  <c r="AD53" i="43"/>
  <c r="AG53" i="43"/>
  <c r="AD54" i="43"/>
  <c r="AG54" i="43"/>
  <c r="AD55" i="43"/>
  <c r="AG55" i="43"/>
  <c r="AD56" i="43"/>
  <c r="AG56" i="43"/>
  <c r="AD57" i="43"/>
  <c r="AG57" i="43"/>
  <c r="AD58" i="43"/>
  <c r="AG58" i="43"/>
  <c r="AD59" i="43"/>
  <c r="AG59" i="43"/>
  <c r="AD60" i="43"/>
  <c r="AG60" i="43"/>
  <c r="AD61" i="43"/>
  <c r="AG61" i="43"/>
  <c r="AD62" i="43"/>
  <c r="AG62" i="43"/>
  <c r="AD63" i="43"/>
  <c r="AG63" i="43"/>
  <c r="AD64" i="43"/>
  <c r="AG64" i="43"/>
  <c r="AD65" i="43"/>
  <c r="AG65" i="43"/>
  <c r="AD66" i="43"/>
  <c r="AG66" i="43"/>
  <c r="AG47" i="43"/>
  <c r="AD68" i="43"/>
  <c r="AG68" i="43"/>
  <c r="AD69" i="43"/>
  <c r="AG69" i="43"/>
  <c r="AD70" i="43"/>
  <c r="AG70" i="43"/>
  <c r="AD71" i="43"/>
  <c r="AG71" i="43"/>
  <c r="AD72" i="43"/>
  <c r="AG72" i="43"/>
  <c r="AD73" i="43"/>
  <c r="AG73" i="43"/>
  <c r="AG67" i="43"/>
  <c r="AD75" i="43"/>
  <c r="AG75" i="43"/>
  <c r="AD76" i="43"/>
  <c r="AG76" i="43"/>
  <c r="AD77" i="43"/>
  <c r="AG77" i="43"/>
  <c r="AD78" i="43"/>
  <c r="AG78" i="43"/>
  <c r="AD79" i="43"/>
  <c r="AG79" i="43"/>
  <c r="AD80" i="43"/>
  <c r="AG80" i="43"/>
  <c r="AG74" i="43"/>
  <c r="AG82" i="43"/>
  <c r="AG85" i="43"/>
  <c r="AG86" i="43"/>
  <c r="AG87" i="43"/>
  <c r="AG88" i="43"/>
  <c r="AG89" i="43"/>
  <c r="AG90" i="43"/>
  <c r="AG93" i="43"/>
  <c r="AG96" i="43"/>
  <c r="AD14" i="43"/>
  <c r="AD29" i="43"/>
  <c r="AD34" i="43"/>
  <c r="AD47" i="43"/>
  <c r="AD67" i="43"/>
  <c r="AD74" i="43"/>
  <c r="AD82" i="43"/>
  <c r="AD85" i="43"/>
  <c r="AD86" i="43"/>
  <c r="AD87" i="43"/>
  <c r="AD88" i="43"/>
  <c r="AD89" i="43"/>
  <c r="AD90" i="43"/>
  <c r="AD93" i="43"/>
  <c r="AD96" i="43"/>
  <c r="AF94" i="43"/>
  <c r="AG95" i="43"/>
  <c r="AG94" i="43"/>
  <c r="AD27" i="41"/>
  <c r="AD28" i="41"/>
  <c r="AD32" i="41"/>
  <c r="AD33" i="41"/>
  <c r="AD45" i="41"/>
  <c r="AD46" i="41"/>
  <c r="AD65" i="41"/>
  <c r="AD66" i="41"/>
  <c r="AD72" i="41"/>
  <c r="AD73" i="41"/>
  <c r="AD79" i="41"/>
  <c r="AD80" i="41"/>
  <c r="AG27" i="41"/>
  <c r="AG28" i="41"/>
  <c r="AG32" i="41"/>
  <c r="AG33" i="41"/>
  <c r="AG45" i="41"/>
  <c r="AG46" i="41"/>
  <c r="AG65" i="41"/>
  <c r="AG66" i="41"/>
  <c r="AG72" i="41"/>
  <c r="AG73" i="41"/>
  <c r="AG79" i="41"/>
  <c r="AG80" i="41"/>
  <c r="AD15" i="46"/>
  <c r="AD16" i="46"/>
  <c r="AD17" i="46"/>
  <c r="AD18" i="46"/>
  <c r="AD19" i="46"/>
  <c r="AD20" i="46"/>
  <c r="AD21" i="46"/>
  <c r="AD22" i="46"/>
  <c r="AD23" i="46"/>
  <c r="AD24" i="46"/>
  <c r="AD25" i="46"/>
  <c r="AD26" i="46"/>
  <c r="AD27" i="46"/>
  <c r="AD28" i="46"/>
  <c r="AD14" i="46"/>
  <c r="AD85" i="46"/>
  <c r="AD30" i="46"/>
  <c r="AD31" i="46"/>
  <c r="AD32" i="46"/>
  <c r="AD33" i="46"/>
  <c r="AD29" i="46"/>
  <c r="AD86" i="46"/>
  <c r="AD35" i="46"/>
  <c r="AD36" i="46"/>
  <c r="AD37" i="46"/>
  <c r="AD38" i="46"/>
  <c r="AD39" i="46"/>
  <c r="AD40" i="46"/>
  <c r="AD41" i="46"/>
  <c r="AD42" i="46"/>
  <c r="AD43" i="46"/>
  <c r="AD44" i="46"/>
  <c r="AD45" i="46"/>
  <c r="AD46" i="46"/>
  <c r="AD34" i="46"/>
  <c r="AD87" i="46"/>
  <c r="AD48" i="46"/>
  <c r="AD49" i="46"/>
  <c r="AD50" i="46"/>
  <c r="AD51" i="46"/>
  <c r="AD52" i="46"/>
  <c r="AD53" i="46"/>
  <c r="AD54" i="46"/>
  <c r="AD55" i="46"/>
  <c r="AD56" i="46"/>
  <c r="AD57" i="46"/>
  <c r="AD58" i="46"/>
  <c r="AD59" i="46"/>
  <c r="AD60" i="46"/>
  <c r="AD61" i="46"/>
  <c r="AD62" i="46"/>
  <c r="AD63" i="46"/>
  <c r="AD64" i="46"/>
  <c r="AD65" i="46"/>
  <c r="AD66" i="46"/>
  <c r="AD47" i="46"/>
  <c r="AD88" i="46"/>
  <c r="AD68" i="46"/>
  <c r="AD69" i="46"/>
  <c r="AD70" i="46"/>
  <c r="AD71" i="46"/>
  <c r="AD72" i="46"/>
  <c r="AD73" i="46"/>
  <c r="AD67" i="46"/>
  <c r="AD89" i="46"/>
  <c r="AD75" i="46"/>
  <c r="AD76" i="46"/>
  <c r="AD77" i="46"/>
  <c r="AD78" i="46"/>
  <c r="AD79" i="46"/>
  <c r="AD80" i="46"/>
  <c r="AD74" i="46"/>
  <c r="AD90" i="46"/>
  <c r="AD93" i="46"/>
  <c r="AG94" i="46"/>
  <c r="AF94" i="46"/>
  <c r="AG95" i="46"/>
  <c r="AD82" i="46"/>
  <c r="AD96" i="46"/>
  <c r="AG15" i="46"/>
  <c r="AG16" i="46"/>
  <c r="AG17" i="46"/>
  <c r="AG18" i="46"/>
  <c r="AG19" i="46"/>
  <c r="AG20" i="46"/>
  <c r="AG21" i="46"/>
  <c r="AG22" i="46"/>
  <c r="AG23" i="46"/>
  <c r="AG24" i="46"/>
  <c r="AG25" i="46"/>
  <c r="AG26" i="46"/>
  <c r="AG27" i="46"/>
  <c r="AG28" i="46"/>
  <c r="AG14" i="46"/>
  <c r="AG30" i="46"/>
  <c r="AG31" i="46"/>
  <c r="AG32" i="46"/>
  <c r="AG33" i="46"/>
  <c r="AG29" i="46"/>
  <c r="AG35" i="46"/>
  <c r="AG36" i="46"/>
  <c r="AG37" i="46"/>
  <c r="AG38" i="46"/>
  <c r="AG39" i="46"/>
  <c r="AG40" i="46"/>
  <c r="AG41" i="46"/>
  <c r="AG42" i="46"/>
  <c r="AG43" i="46"/>
  <c r="AG44" i="46"/>
  <c r="AG45" i="46"/>
  <c r="AG46" i="46"/>
  <c r="AG34" i="46"/>
  <c r="AG48" i="46"/>
  <c r="AG49" i="46"/>
  <c r="AG50" i="46"/>
  <c r="AG51" i="46"/>
  <c r="AG52" i="46"/>
  <c r="AG53" i="46"/>
  <c r="AG54" i="46"/>
  <c r="AG55" i="46"/>
  <c r="AG56" i="46"/>
  <c r="AG57" i="46"/>
  <c r="AG58" i="46"/>
  <c r="AG59" i="46"/>
  <c r="AG60" i="46"/>
  <c r="AG61" i="46"/>
  <c r="AG62" i="46"/>
  <c r="AG63" i="46"/>
  <c r="AG64" i="46"/>
  <c r="AG65" i="46"/>
  <c r="AG66" i="46"/>
  <c r="AG47" i="46"/>
  <c r="AG68" i="46"/>
  <c r="AG69" i="46"/>
  <c r="AG70" i="46"/>
  <c r="AG71" i="46"/>
  <c r="AG72" i="46"/>
  <c r="AG73" i="46"/>
  <c r="AG67" i="46"/>
  <c r="AG75" i="46"/>
  <c r="AG76" i="46"/>
  <c r="AG77" i="46"/>
  <c r="AG78" i="46"/>
  <c r="AG79" i="46"/>
  <c r="AG80" i="46"/>
  <c r="AG74" i="46"/>
  <c r="AG82" i="46"/>
  <c r="AG85" i="46"/>
  <c r="AG86" i="46"/>
  <c r="AG87" i="46"/>
  <c r="AG88" i="46"/>
  <c r="AG89" i="46"/>
  <c r="AG90" i="46"/>
  <c r="AG93" i="46"/>
  <c r="AG96" i="46"/>
  <c r="AD15" i="47"/>
  <c r="AD16" i="47"/>
  <c r="AD17" i="47"/>
  <c r="AD18" i="47"/>
  <c r="AD19" i="47"/>
  <c r="AD20" i="47"/>
  <c r="AD21" i="47"/>
  <c r="AD22" i="47"/>
  <c r="AD23" i="47"/>
  <c r="AD24" i="47"/>
  <c r="AD25" i="47"/>
  <c r="AD26" i="47"/>
  <c r="AD27" i="47"/>
  <c r="AD28" i="47"/>
  <c r="AD14" i="47"/>
  <c r="AD85" i="47"/>
  <c r="AD30" i="47"/>
  <c r="AD31" i="47"/>
  <c r="AD32" i="47"/>
  <c r="AD33" i="47"/>
  <c r="AD29" i="47"/>
  <c r="AD86" i="47"/>
  <c r="AD35" i="47"/>
  <c r="AD36" i="47"/>
  <c r="AD37" i="47"/>
  <c r="AD38" i="47"/>
  <c r="AD39" i="47"/>
  <c r="AD40" i="47"/>
  <c r="AD41" i="47"/>
  <c r="AD42" i="47"/>
  <c r="AD43" i="47"/>
  <c r="AD44" i="47"/>
  <c r="AD45" i="47"/>
  <c r="AD46" i="47"/>
  <c r="AD34" i="47"/>
  <c r="AD87" i="47"/>
  <c r="AD48" i="47"/>
  <c r="AD49" i="47"/>
  <c r="AD50" i="47"/>
  <c r="AD51" i="47"/>
  <c r="AD52" i="47"/>
  <c r="AD53" i="47"/>
  <c r="AD54" i="47"/>
  <c r="AD55" i="47"/>
  <c r="AD56" i="47"/>
  <c r="AD57" i="47"/>
  <c r="AD58" i="47"/>
  <c r="AD59" i="47"/>
  <c r="AD60" i="47"/>
  <c r="AD61" i="47"/>
  <c r="AD62" i="47"/>
  <c r="AD63" i="47"/>
  <c r="AD64" i="47"/>
  <c r="AD65" i="47"/>
  <c r="AD66" i="47"/>
  <c r="AD47" i="47"/>
  <c r="AD88" i="47"/>
  <c r="AD68" i="47"/>
  <c r="AD69" i="47"/>
  <c r="AD70" i="47"/>
  <c r="AD71" i="47"/>
  <c r="AD72" i="47"/>
  <c r="AD73" i="47"/>
  <c r="AD67" i="47"/>
  <c r="AD89" i="47"/>
  <c r="AD75" i="47"/>
  <c r="AD76" i="47"/>
  <c r="AD77" i="47"/>
  <c r="AD78" i="47"/>
  <c r="AD79" i="47"/>
  <c r="AD80" i="47"/>
  <c r="AD74" i="47"/>
  <c r="AD90" i="47"/>
  <c r="AD93" i="47"/>
  <c r="AG94" i="47"/>
  <c r="AF94" i="47"/>
  <c r="AG95" i="47"/>
  <c r="AD82" i="47"/>
  <c r="AD96" i="47"/>
  <c r="AG15" i="47"/>
  <c r="AG16" i="47"/>
  <c r="AG17" i="47"/>
  <c r="AG18" i="47"/>
  <c r="AG19" i="47"/>
  <c r="AG20" i="47"/>
  <c r="AG21" i="47"/>
  <c r="AG22" i="47"/>
  <c r="AG23" i="47"/>
  <c r="AG24" i="47"/>
  <c r="AG25" i="47"/>
  <c r="AG26" i="47"/>
  <c r="AG27" i="47"/>
  <c r="AG28" i="47"/>
  <c r="AG14" i="47"/>
  <c r="AG30" i="47"/>
  <c r="AG31" i="47"/>
  <c r="AG32" i="47"/>
  <c r="AG33" i="47"/>
  <c r="AG29" i="47"/>
  <c r="AG35" i="47"/>
  <c r="AG36" i="47"/>
  <c r="AG37" i="47"/>
  <c r="AG38" i="47"/>
  <c r="AG39" i="47"/>
  <c r="AG40" i="47"/>
  <c r="AG41" i="47"/>
  <c r="AG42" i="47"/>
  <c r="AG43" i="47"/>
  <c r="AG44" i="47"/>
  <c r="AG45" i="47"/>
  <c r="AG46" i="47"/>
  <c r="AG34" i="47"/>
  <c r="AG48" i="47"/>
  <c r="AG49" i="47"/>
  <c r="AG50" i="47"/>
  <c r="AG51" i="47"/>
  <c r="AG52" i="47"/>
  <c r="AG53" i="47"/>
  <c r="AG54" i="47"/>
  <c r="AG55" i="47"/>
  <c r="AG56" i="47"/>
  <c r="AG57" i="47"/>
  <c r="AG58" i="47"/>
  <c r="AG59" i="47"/>
  <c r="AG60" i="47"/>
  <c r="AG61" i="47"/>
  <c r="AG62" i="47"/>
  <c r="AG63" i="47"/>
  <c r="AG64" i="47"/>
  <c r="AG65" i="47"/>
  <c r="AG66" i="47"/>
  <c r="AG47" i="47"/>
  <c r="AG68" i="47"/>
  <c r="AG69" i="47"/>
  <c r="AG70" i="47"/>
  <c r="AG71" i="47"/>
  <c r="AG72" i="47"/>
  <c r="AG73" i="47"/>
  <c r="AG67" i="47"/>
  <c r="AG75" i="47"/>
  <c r="AG76" i="47"/>
  <c r="AG77" i="47"/>
  <c r="AG78" i="47"/>
  <c r="AG79" i="47"/>
  <c r="AG80" i="47"/>
  <c r="AG74" i="47"/>
  <c r="AG82" i="47"/>
  <c r="AG85" i="47"/>
  <c r="AG86" i="47"/>
  <c r="AG87" i="47"/>
  <c r="AG88" i="47"/>
  <c r="AG89" i="47"/>
  <c r="AG90" i="47"/>
  <c r="AG93" i="47"/>
  <c r="AG96" i="47"/>
  <c r="Q85" i="6"/>
  <c r="R85" i="6"/>
  <c r="Q86" i="6"/>
  <c r="R86" i="6"/>
  <c r="Q87" i="6"/>
  <c r="R87" i="6"/>
  <c r="Q88" i="6"/>
  <c r="R88" i="6"/>
  <c r="Q89" i="6"/>
  <c r="R89" i="6"/>
  <c r="Q90" i="6"/>
  <c r="R90" i="6"/>
  <c r="Q93" i="6"/>
  <c r="R93" i="6"/>
  <c r="E39" i="4"/>
  <c r="AD9" i="43"/>
  <c r="AG9" i="43"/>
  <c r="AD9" i="44"/>
  <c r="AG9" i="44"/>
  <c r="AD9" i="46"/>
  <c r="AG9" i="46"/>
  <c r="AD9" i="47"/>
  <c r="AG9" i="47"/>
  <c r="AD29" i="35"/>
  <c r="AD34" i="35"/>
  <c r="AD47" i="35"/>
  <c r="AD67" i="35"/>
  <c r="AD74" i="35"/>
  <c r="AD86" i="35"/>
  <c r="AD87" i="35"/>
  <c r="AD88" i="35"/>
  <c r="AD89" i="35"/>
  <c r="AD90" i="35"/>
  <c r="AG86" i="35"/>
  <c r="AG87" i="35"/>
  <c r="AG88" i="35"/>
  <c r="AG89" i="35"/>
  <c r="AG90" i="35"/>
  <c r="AJ16" i="35"/>
  <c r="AM16" i="35"/>
  <c r="AJ17" i="35"/>
  <c r="AM17" i="35"/>
  <c r="AJ18" i="35"/>
  <c r="AM18" i="35"/>
  <c r="AJ19" i="35"/>
  <c r="AM19" i="35"/>
  <c r="AJ20" i="35"/>
  <c r="AM20" i="35"/>
  <c r="AJ21" i="35"/>
  <c r="AM21" i="35"/>
  <c r="AJ22" i="35"/>
  <c r="AM22" i="35"/>
  <c r="AJ23" i="35"/>
  <c r="AM23" i="35"/>
  <c r="AJ24" i="35"/>
  <c r="AM24" i="35"/>
  <c r="AJ25" i="35"/>
  <c r="AM25" i="35"/>
  <c r="AJ26" i="35"/>
  <c r="AM26" i="35"/>
  <c r="AJ27" i="35"/>
  <c r="AM27" i="35"/>
  <c r="AJ28" i="35"/>
  <c r="AM28" i="35"/>
  <c r="AJ29" i="35"/>
  <c r="AM29" i="35"/>
  <c r="AJ30" i="35"/>
  <c r="AM30" i="35"/>
  <c r="AJ31" i="35"/>
  <c r="AM31" i="35"/>
  <c r="AJ32" i="35"/>
  <c r="AM32" i="35"/>
  <c r="AJ33" i="35"/>
  <c r="AM33" i="35"/>
  <c r="AJ34" i="35"/>
  <c r="AM34" i="35"/>
  <c r="AJ35" i="35"/>
  <c r="AM35" i="35"/>
  <c r="AJ36" i="35"/>
  <c r="AM36" i="35"/>
  <c r="AJ37" i="35"/>
  <c r="AM37" i="35"/>
  <c r="AJ38" i="35"/>
  <c r="AM38" i="35"/>
  <c r="AJ39" i="35"/>
  <c r="AM39" i="35"/>
  <c r="AJ40" i="35"/>
  <c r="AM40" i="35"/>
  <c r="AJ41" i="35"/>
  <c r="AM41" i="35"/>
  <c r="AJ42" i="35"/>
  <c r="AM42" i="35"/>
  <c r="AJ43" i="35"/>
  <c r="AM43" i="35"/>
  <c r="AJ44" i="35"/>
  <c r="AM44" i="35"/>
  <c r="AJ45" i="35"/>
  <c r="AM45" i="35"/>
  <c r="AJ46" i="35"/>
  <c r="AM46" i="35"/>
  <c r="AJ47" i="35"/>
  <c r="AM47" i="35"/>
  <c r="AJ48" i="35"/>
  <c r="AM48" i="35"/>
  <c r="AJ49" i="35"/>
  <c r="AM49" i="35"/>
  <c r="AJ50" i="35"/>
  <c r="AM50" i="35"/>
  <c r="AJ51" i="35"/>
  <c r="AM51" i="35"/>
  <c r="AJ52" i="35"/>
  <c r="AM52" i="35"/>
  <c r="AJ53" i="35"/>
  <c r="AM53" i="35"/>
  <c r="AJ54" i="35"/>
  <c r="AM54" i="35"/>
  <c r="AJ55" i="35"/>
  <c r="AM55" i="35"/>
  <c r="AJ56" i="35"/>
  <c r="AM56" i="35"/>
  <c r="AJ57" i="35"/>
  <c r="AM57" i="35"/>
  <c r="AJ58" i="35"/>
  <c r="AM58" i="35"/>
  <c r="AJ59" i="35"/>
  <c r="AM59" i="35"/>
  <c r="AJ60" i="35"/>
  <c r="AM60" i="35"/>
  <c r="AJ61" i="35"/>
  <c r="AM61" i="35"/>
  <c r="AJ62" i="35"/>
  <c r="AM62" i="35"/>
  <c r="AJ63" i="35"/>
  <c r="AM63" i="35"/>
  <c r="AJ64" i="35"/>
  <c r="AM64" i="35"/>
  <c r="AJ65" i="35"/>
  <c r="AM65" i="35"/>
  <c r="AJ66" i="35"/>
  <c r="AM66" i="35"/>
  <c r="AJ67" i="35"/>
  <c r="AM67" i="35"/>
  <c r="AJ68" i="35"/>
  <c r="AM68" i="35"/>
  <c r="AJ69" i="35"/>
  <c r="AM69" i="35"/>
  <c r="AJ70" i="35"/>
  <c r="AM70" i="35"/>
  <c r="AJ71" i="35"/>
  <c r="AM71" i="35"/>
  <c r="AJ72" i="35"/>
  <c r="AM72" i="35"/>
  <c r="AJ73" i="35"/>
  <c r="AM73" i="35"/>
  <c r="AJ74" i="35"/>
  <c r="AM74" i="35"/>
  <c r="AJ75" i="35"/>
  <c r="AM75" i="35"/>
  <c r="AJ76" i="35"/>
  <c r="AM76" i="35"/>
  <c r="AJ77" i="35"/>
  <c r="AM77" i="35"/>
  <c r="AJ78" i="35"/>
  <c r="AM78" i="35"/>
  <c r="AJ79" i="35"/>
  <c r="AM79" i="35"/>
  <c r="AJ80" i="35"/>
  <c r="AM80" i="35"/>
  <c r="AJ86" i="35"/>
  <c r="AM86" i="35"/>
  <c r="AJ87" i="35"/>
  <c r="AM87" i="35"/>
  <c r="AJ88" i="35"/>
  <c r="AM88" i="35"/>
  <c r="AJ89" i="35"/>
  <c r="AM89" i="35"/>
  <c r="AJ90" i="35"/>
  <c r="AM90" i="35"/>
  <c r="AD15" i="48"/>
  <c r="AG15" i="48"/>
  <c r="AD16" i="48"/>
  <c r="AG16" i="48"/>
  <c r="AD17" i="48"/>
  <c r="AG17" i="48"/>
  <c r="AD18" i="48"/>
  <c r="AG18" i="48"/>
  <c r="AD19" i="48"/>
  <c r="AG19" i="48"/>
  <c r="AD20" i="48"/>
  <c r="AG20" i="48"/>
  <c r="AD21" i="48"/>
  <c r="AG21" i="48"/>
  <c r="AD22" i="48"/>
  <c r="AG22" i="48"/>
  <c r="AD23" i="48"/>
  <c r="AG23" i="48"/>
  <c r="AD24" i="48"/>
  <c r="AG24" i="48"/>
  <c r="AD25" i="48"/>
  <c r="AG25" i="48"/>
  <c r="AD26" i="48"/>
  <c r="AG26" i="48"/>
  <c r="AG14" i="48"/>
  <c r="AD30" i="48"/>
  <c r="AG30" i="48"/>
  <c r="AD31" i="48"/>
  <c r="AG31" i="48"/>
  <c r="AG29" i="48"/>
  <c r="AD35" i="48"/>
  <c r="AG35" i="48"/>
  <c r="AD36" i="48"/>
  <c r="AG36" i="48"/>
  <c r="AD37" i="48"/>
  <c r="AG37" i="48"/>
  <c r="AD38" i="48"/>
  <c r="AG38" i="48"/>
  <c r="AD39" i="48"/>
  <c r="AG39" i="48"/>
  <c r="AD40" i="48"/>
  <c r="AG40" i="48"/>
  <c r="AD41" i="48"/>
  <c r="AG41" i="48"/>
  <c r="AD42" i="48"/>
  <c r="AG42" i="48"/>
  <c r="AD43" i="48"/>
  <c r="AG43" i="48"/>
  <c r="AD44" i="48"/>
  <c r="AG44" i="48"/>
  <c r="AG34" i="48"/>
  <c r="AD48" i="48"/>
  <c r="AG48" i="48"/>
  <c r="AD49" i="48"/>
  <c r="AG49" i="48"/>
  <c r="AD50" i="48"/>
  <c r="AG50" i="48"/>
  <c r="AD51" i="48"/>
  <c r="AG51" i="48"/>
  <c r="AD52" i="48"/>
  <c r="AG52" i="48"/>
  <c r="AD53" i="48"/>
  <c r="AG53" i="48"/>
  <c r="AD54" i="48"/>
  <c r="AG54" i="48"/>
  <c r="AD55" i="48"/>
  <c r="AG55" i="48"/>
  <c r="AD56" i="48"/>
  <c r="AG56" i="48"/>
  <c r="AD57" i="48"/>
  <c r="AG57" i="48"/>
  <c r="AD58" i="48"/>
  <c r="AG58" i="48"/>
  <c r="AD59" i="48"/>
  <c r="AG59" i="48"/>
  <c r="AD60" i="48"/>
  <c r="AG60" i="48"/>
  <c r="AD61" i="48"/>
  <c r="AG61" i="48"/>
  <c r="AD62" i="48"/>
  <c r="AG62" i="48"/>
  <c r="AD63" i="48"/>
  <c r="AG63" i="48"/>
  <c r="AD64" i="48"/>
  <c r="AG64" i="48"/>
  <c r="AG47" i="48"/>
  <c r="AD68" i="48"/>
  <c r="AG68" i="48"/>
  <c r="AD69" i="48"/>
  <c r="AG69" i="48"/>
  <c r="AD70" i="48"/>
  <c r="AG70" i="48"/>
  <c r="AD71" i="48"/>
  <c r="AG71" i="48"/>
  <c r="AG67" i="48"/>
  <c r="AD75" i="48"/>
  <c r="AG75" i="48"/>
  <c r="AD76" i="48"/>
  <c r="AG76" i="48"/>
  <c r="AD77" i="48"/>
  <c r="AG77" i="48"/>
  <c r="AD78" i="48"/>
  <c r="AG78" i="48"/>
  <c r="AG74" i="48"/>
  <c r="AG82" i="48"/>
  <c r="AG9" i="48"/>
  <c r="AD14" i="48"/>
  <c r="AD29" i="48"/>
  <c r="AD34" i="48"/>
  <c r="AD47" i="48"/>
  <c r="AD67" i="48"/>
  <c r="AD74" i="48"/>
  <c r="AD82" i="48"/>
  <c r="AD9" i="48"/>
  <c r="AD27" i="38"/>
  <c r="AG27" i="38"/>
  <c r="AD28" i="38"/>
  <c r="AG28" i="38"/>
  <c r="AD32" i="38"/>
  <c r="AG32" i="38"/>
  <c r="AD33" i="38"/>
  <c r="AG33" i="38"/>
  <c r="AD45" i="38"/>
  <c r="AG45" i="38"/>
  <c r="AD46" i="38"/>
  <c r="AG46" i="38"/>
  <c r="AD65" i="38"/>
  <c r="AG65" i="38"/>
  <c r="AD66" i="38"/>
  <c r="AG66" i="38"/>
  <c r="AD72" i="38"/>
  <c r="AG72" i="38"/>
  <c r="AD73" i="38"/>
  <c r="AG73" i="38"/>
  <c r="AD79" i="38"/>
  <c r="AG79" i="38"/>
  <c r="AD80" i="38"/>
  <c r="AG80" i="38"/>
  <c r="AD85" i="48"/>
  <c r="AD86" i="48"/>
  <c r="AD87" i="48"/>
  <c r="AD88" i="48"/>
  <c r="AD89" i="48"/>
  <c r="AD90" i="48"/>
  <c r="AD93" i="48"/>
  <c r="AG94" i="48"/>
  <c r="AF94" i="48"/>
  <c r="AG95" i="48"/>
  <c r="AD96" i="48"/>
  <c r="AG85" i="48"/>
  <c r="AG86" i="48"/>
  <c r="AG87" i="48"/>
  <c r="AG88" i="48"/>
  <c r="AG89" i="48"/>
  <c r="AG90" i="48"/>
  <c r="AG93" i="48"/>
  <c r="AG96" i="48"/>
  <c r="AJ27" i="38"/>
  <c r="AM27" i="38"/>
  <c r="AJ28" i="38"/>
  <c r="AM28" i="38"/>
  <c r="AJ32" i="38"/>
  <c r="AM32" i="38"/>
  <c r="AJ33" i="38"/>
  <c r="AM33" i="38"/>
  <c r="AJ45" i="38"/>
  <c r="AM45" i="38"/>
  <c r="AJ46" i="38"/>
  <c r="AM46" i="38"/>
  <c r="AJ65" i="38"/>
  <c r="AM65" i="38"/>
  <c r="AJ66" i="38"/>
  <c r="AM66" i="38"/>
  <c r="AJ72" i="38"/>
  <c r="AM72" i="38"/>
  <c r="AJ73" i="38"/>
  <c r="AM73" i="38"/>
  <c r="AJ79" i="38"/>
  <c r="AM79" i="38"/>
  <c r="AJ80" i="38"/>
  <c r="AM80" i="38"/>
  <c r="AD68" i="38"/>
  <c r="AG68" i="38"/>
  <c r="AD69" i="38"/>
  <c r="AG69" i="38"/>
  <c r="AD70" i="38"/>
  <c r="AG70" i="38"/>
  <c r="AD71" i="38"/>
  <c r="AG71" i="38"/>
  <c r="AG67" i="38"/>
  <c r="AG89" i="38"/>
  <c r="AM89" i="38"/>
  <c r="AD67" i="38"/>
  <c r="AD89" i="38"/>
  <c r="AJ89" i="38"/>
  <c r="AD48" i="38"/>
  <c r="AD52" i="38"/>
  <c r="AG52" i="38"/>
  <c r="AD53" i="38"/>
  <c r="AG53" i="38"/>
  <c r="AD55" i="38"/>
  <c r="AG55" i="38"/>
  <c r="AD56" i="38"/>
  <c r="AG56" i="38"/>
  <c r="AD57" i="38"/>
  <c r="AG57" i="38"/>
  <c r="AD58" i="38"/>
  <c r="AG58" i="38"/>
  <c r="AD59" i="38"/>
  <c r="AG59" i="38"/>
  <c r="AD60" i="38"/>
  <c r="AG60" i="38"/>
  <c r="AD61" i="38"/>
  <c r="AG61" i="38"/>
  <c r="AD62" i="38"/>
  <c r="AG62" i="38"/>
  <c r="AD63" i="38"/>
  <c r="AG63" i="38"/>
  <c r="AD64" i="38"/>
  <c r="AG64" i="38"/>
  <c r="AD35" i="38"/>
  <c r="AD36" i="38"/>
  <c r="AG36" i="38"/>
  <c r="AD37" i="38"/>
  <c r="AG37" i="38"/>
  <c r="AD38" i="38"/>
  <c r="AG38" i="38"/>
  <c r="AD39" i="38"/>
  <c r="AG39" i="38"/>
  <c r="AD40" i="38"/>
  <c r="AG40" i="38"/>
  <c r="AD41" i="38"/>
  <c r="AG41" i="38"/>
  <c r="AD42" i="38"/>
  <c r="AG42" i="38"/>
  <c r="AD43" i="38"/>
  <c r="AG43" i="38"/>
  <c r="AD44" i="38"/>
  <c r="AG44" i="38"/>
  <c r="AD34" i="38"/>
  <c r="AD87" i="38"/>
  <c r="AJ87" i="38"/>
  <c r="AD30" i="38"/>
  <c r="AM71" i="38"/>
  <c r="AJ71" i="38"/>
  <c r="AM70" i="38"/>
  <c r="AJ70" i="38"/>
  <c r="AM69" i="38"/>
  <c r="AJ69" i="38"/>
  <c r="AM68" i="38"/>
  <c r="AJ68" i="38"/>
  <c r="AM67" i="38"/>
  <c r="AJ67" i="38"/>
  <c r="AM64" i="38"/>
  <c r="AJ64" i="38"/>
  <c r="AM63" i="38"/>
  <c r="AJ63" i="38"/>
  <c r="AM62" i="38"/>
  <c r="AJ62" i="38"/>
  <c r="AM61" i="38"/>
  <c r="AJ61" i="38"/>
  <c r="AM60" i="38"/>
  <c r="AJ60" i="38"/>
  <c r="AM59" i="38"/>
  <c r="AJ59" i="38"/>
  <c r="AM58" i="38"/>
  <c r="AJ58" i="38"/>
  <c r="AM57" i="38"/>
  <c r="AJ57" i="38"/>
  <c r="AM56" i="38"/>
  <c r="AJ56" i="38"/>
  <c r="AM55" i="38"/>
  <c r="AJ55" i="38"/>
  <c r="AM53" i="38"/>
  <c r="AJ53" i="38"/>
  <c r="AM52" i="38"/>
  <c r="AJ52" i="38"/>
  <c r="AJ48" i="38"/>
  <c r="AM44" i="38"/>
  <c r="AJ44" i="38"/>
  <c r="AM43" i="38"/>
  <c r="AJ43" i="38"/>
  <c r="AM42" i="38"/>
  <c r="AJ42" i="38"/>
  <c r="AM41" i="38"/>
  <c r="AJ41" i="38"/>
  <c r="AM40" i="38"/>
  <c r="AJ40" i="38"/>
  <c r="AM39" i="38"/>
  <c r="AJ39" i="38"/>
  <c r="AM38" i="38"/>
  <c r="AJ38" i="38"/>
  <c r="AM37" i="38"/>
  <c r="AJ37" i="38"/>
  <c r="AM36" i="38"/>
  <c r="AJ36" i="38"/>
  <c r="AJ35" i="38"/>
  <c r="AJ34" i="38"/>
  <c r="AJ30" i="38"/>
  <c r="G50" i="4"/>
  <c r="G49" i="4"/>
  <c r="G48" i="4"/>
  <c r="G47" i="4"/>
  <c r="G46" i="4"/>
  <c r="AD29" i="10"/>
  <c r="AD34" i="10"/>
  <c r="AD47" i="10"/>
  <c r="AD67" i="10"/>
  <c r="AD74" i="10"/>
  <c r="AD27" i="11"/>
  <c r="AG27" i="11"/>
  <c r="AD28" i="11"/>
  <c r="AG28" i="11"/>
  <c r="AD30" i="11"/>
  <c r="AD32" i="11"/>
  <c r="AG32" i="11"/>
  <c r="AD33" i="11"/>
  <c r="AG33" i="11"/>
  <c r="AD35" i="11"/>
  <c r="AD36" i="11"/>
  <c r="AD37" i="11"/>
  <c r="AG37" i="11"/>
  <c r="AD38" i="11"/>
  <c r="AG38" i="11"/>
  <c r="AD39" i="11"/>
  <c r="AG39" i="11"/>
  <c r="AD40" i="11"/>
  <c r="AG40" i="11"/>
  <c r="AD41" i="11"/>
  <c r="AG41" i="11"/>
  <c r="AD42" i="11"/>
  <c r="AG42" i="11"/>
  <c r="AD43" i="11"/>
  <c r="AG43" i="11"/>
  <c r="AD44" i="11"/>
  <c r="AG44" i="11"/>
  <c r="AD45" i="11"/>
  <c r="AG45" i="11"/>
  <c r="AD46" i="11"/>
  <c r="AG46" i="11"/>
  <c r="AD52" i="11"/>
  <c r="AG52" i="11"/>
  <c r="AD53" i="11"/>
  <c r="AG53" i="11"/>
  <c r="AD55" i="11"/>
  <c r="AG55" i="11"/>
  <c r="AD56" i="11"/>
  <c r="AG56" i="11"/>
  <c r="AD57" i="11"/>
  <c r="AG57" i="11"/>
  <c r="AD58" i="11"/>
  <c r="AG58" i="11"/>
  <c r="AD59" i="11"/>
  <c r="AG59" i="11"/>
  <c r="AD60" i="11"/>
  <c r="AG60" i="11"/>
  <c r="AD61" i="11"/>
  <c r="AG61" i="11"/>
  <c r="AD62" i="11"/>
  <c r="AG62" i="11"/>
  <c r="AD63" i="11"/>
  <c r="AG63" i="11"/>
  <c r="AD64" i="11"/>
  <c r="AG64" i="11"/>
  <c r="AD65" i="11"/>
  <c r="AG65" i="11"/>
  <c r="AD66" i="11"/>
  <c r="AG66" i="11"/>
  <c r="AD68" i="11"/>
  <c r="AG68" i="11"/>
  <c r="AD69" i="11"/>
  <c r="AG69" i="11"/>
  <c r="AD70" i="11"/>
  <c r="AG70" i="11"/>
  <c r="AD71" i="11"/>
  <c r="AG71" i="11"/>
  <c r="AD72" i="11"/>
  <c r="AG72" i="11"/>
  <c r="AD73" i="11"/>
  <c r="AG73" i="11"/>
  <c r="AG67" i="11"/>
  <c r="AD79" i="11"/>
  <c r="AG79" i="11"/>
  <c r="AD80" i="11"/>
  <c r="AG80" i="11"/>
  <c r="AD34" i="11"/>
  <c r="AD67" i="11"/>
  <c r="AD15" i="36"/>
  <c r="AG15" i="36"/>
  <c r="AD16" i="36"/>
  <c r="AG16" i="36"/>
  <c r="AD17" i="36"/>
  <c r="AG17" i="36"/>
  <c r="AD18" i="36"/>
  <c r="AG18" i="36"/>
  <c r="AD19" i="36"/>
  <c r="AG19" i="36"/>
  <c r="AD20" i="36"/>
  <c r="AG20" i="36"/>
  <c r="AD21" i="36"/>
  <c r="AG21" i="36"/>
  <c r="AD22" i="36"/>
  <c r="AG22" i="36"/>
  <c r="AD23" i="36"/>
  <c r="AG23" i="36"/>
  <c r="AD24" i="36"/>
  <c r="AG24" i="36"/>
  <c r="AD25" i="36"/>
  <c r="AG25" i="36"/>
  <c r="AD26" i="36"/>
  <c r="AG26" i="36"/>
  <c r="AD27" i="36"/>
  <c r="AG27" i="36"/>
  <c r="AD28" i="36"/>
  <c r="AG28" i="36"/>
  <c r="AG14" i="36"/>
  <c r="AD30" i="36"/>
  <c r="AG30" i="36"/>
  <c r="AD31" i="36"/>
  <c r="AG31" i="36"/>
  <c r="AD32" i="36"/>
  <c r="AG32" i="36"/>
  <c r="AD33" i="36"/>
  <c r="AG33" i="36"/>
  <c r="AG29" i="36"/>
  <c r="AD35" i="36"/>
  <c r="AG35" i="36"/>
  <c r="AD36" i="36"/>
  <c r="AG36" i="36"/>
  <c r="AD37" i="36"/>
  <c r="AG37" i="36"/>
  <c r="AD38" i="36"/>
  <c r="AG38" i="36"/>
  <c r="AD39" i="36"/>
  <c r="AG39" i="36"/>
  <c r="AD40" i="36"/>
  <c r="AG40" i="36"/>
  <c r="AD41" i="36"/>
  <c r="AG41" i="36"/>
  <c r="AD42" i="36"/>
  <c r="AG42" i="36"/>
  <c r="AD43" i="36"/>
  <c r="AG43" i="36"/>
  <c r="AD44" i="36"/>
  <c r="AG44" i="36"/>
  <c r="AD45" i="36"/>
  <c r="AG45" i="36"/>
  <c r="AD46" i="36"/>
  <c r="AG46" i="36"/>
  <c r="AG34" i="36"/>
  <c r="AD48" i="36"/>
  <c r="AG48" i="36"/>
  <c r="AD49" i="36"/>
  <c r="AG49" i="36"/>
  <c r="AD50" i="36"/>
  <c r="AG50" i="36"/>
  <c r="AD51" i="36"/>
  <c r="AG51" i="36"/>
  <c r="AD52" i="36"/>
  <c r="AG52" i="36"/>
  <c r="AD53" i="36"/>
  <c r="AG53" i="36"/>
  <c r="AD54" i="36"/>
  <c r="AG54" i="36"/>
  <c r="AD55" i="36"/>
  <c r="AG55" i="36"/>
  <c r="AD56" i="36"/>
  <c r="AG56" i="36"/>
  <c r="AD57" i="36"/>
  <c r="AG57" i="36"/>
  <c r="AD58" i="36"/>
  <c r="AG58" i="36"/>
  <c r="AD59" i="36"/>
  <c r="AG59" i="36"/>
  <c r="AD60" i="36"/>
  <c r="AG60" i="36"/>
  <c r="AD61" i="36"/>
  <c r="AG61" i="36"/>
  <c r="AD62" i="36"/>
  <c r="AG62" i="36"/>
  <c r="AD63" i="36"/>
  <c r="AG63" i="36"/>
  <c r="AD64" i="36"/>
  <c r="AG64" i="36"/>
  <c r="AD65" i="36"/>
  <c r="AG65" i="36"/>
  <c r="AD66" i="36"/>
  <c r="AG66" i="36"/>
  <c r="AG47" i="36"/>
  <c r="AD68" i="36"/>
  <c r="AG68" i="36"/>
  <c r="AD69" i="36"/>
  <c r="AG69" i="36"/>
  <c r="AD70" i="36"/>
  <c r="AG70" i="36"/>
  <c r="AD71" i="36"/>
  <c r="AG71" i="36"/>
  <c r="AD72" i="36"/>
  <c r="AG72" i="36"/>
  <c r="AD73" i="36"/>
  <c r="AG73" i="36"/>
  <c r="AG67" i="36"/>
  <c r="AD75" i="36"/>
  <c r="AG75" i="36"/>
  <c r="AD76" i="36"/>
  <c r="AG76" i="36"/>
  <c r="AD77" i="36"/>
  <c r="AG77" i="36"/>
  <c r="AD78" i="36"/>
  <c r="AG78" i="36"/>
  <c r="AD79" i="36"/>
  <c r="AG79" i="36"/>
  <c r="AD80" i="36"/>
  <c r="AG80" i="36"/>
  <c r="AG74" i="36"/>
  <c r="AG82" i="36"/>
  <c r="AG9" i="36"/>
  <c r="AD14" i="36"/>
  <c r="AD29" i="36"/>
  <c r="AD34" i="36"/>
  <c r="AD47" i="36"/>
  <c r="AD67" i="36"/>
  <c r="AD74" i="36"/>
  <c r="AD82" i="36"/>
  <c r="AD9" i="36"/>
  <c r="AD15" i="37"/>
  <c r="AG15" i="37"/>
  <c r="AD16" i="37"/>
  <c r="AG16" i="37"/>
  <c r="AD17" i="37"/>
  <c r="AG17" i="37"/>
  <c r="AD18" i="37"/>
  <c r="AG18" i="37"/>
  <c r="AD19" i="37"/>
  <c r="AG19" i="37"/>
  <c r="AD20" i="37"/>
  <c r="AG20" i="37"/>
  <c r="AD21" i="37"/>
  <c r="AG21" i="37"/>
  <c r="AD22" i="37"/>
  <c r="AG22" i="37"/>
  <c r="AD23" i="37"/>
  <c r="AG23" i="37"/>
  <c r="AD24" i="37"/>
  <c r="AG24" i="37"/>
  <c r="AD25" i="37"/>
  <c r="AG25" i="37"/>
  <c r="AD26" i="37"/>
  <c r="AG26" i="37"/>
  <c r="AD27" i="37"/>
  <c r="AG27" i="37"/>
  <c r="AD28" i="37"/>
  <c r="AG28" i="37"/>
  <c r="AG14" i="37"/>
  <c r="AD30" i="37"/>
  <c r="AG30" i="37"/>
  <c r="AD31" i="37"/>
  <c r="AG31" i="37"/>
  <c r="AD32" i="37"/>
  <c r="AG32" i="37"/>
  <c r="AD33" i="37"/>
  <c r="AG33" i="37"/>
  <c r="AG29" i="37"/>
  <c r="AD35" i="37"/>
  <c r="AG35" i="37"/>
  <c r="AD36" i="37"/>
  <c r="AG36" i="37"/>
  <c r="AD37" i="37"/>
  <c r="AG37" i="37"/>
  <c r="AD38" i="37"/>
  <c r="AG38" i="37"/>
  <c r="AD39" i="37"/>
  <c r="AG39" i="37"/>
  <c r="AD40" i="37"/>
  <c r="AG40" i="37"/>
  <c r="AD41" i="37"/>
  <c r="AG41" i="37"/>
  <c r="AD42" i="37"/>
  <c r="AG42" i="37"/>
  <c r="AD43" i="37"/>
  <c r="AG43" i="37"/>
  <c r="AD44" i="37"/>
  <c r="AG44" i="37"/>
  <c r="AD45" i="37"/>
  <c r="AG45" i="37"/>
  <c r="AD46" i="37"/>
  <c r="AG46" i="37"/>
  <c r="AG34" i="37"/>
  <c r="AD48" i="37"/>
  <c r="AG48" i="37"/>
  <c r="AD49" i="37"/>
  <c r="AG49" i="37"/>
  <c r="AD50" i="37"/>
  <c r="AG50" i="37"/>
  <c r="AD51" i="37"/>
  <c r="AG51" i="37"/>
  <c r="AD52" i="37"/>
  <c r="AG52" i="37"/>
  <c r="AD53" i="37"/>
  <c r="AG53" i="37"/>
  <c r="AD54" i="37"/>
  <c r="AG54" i="37"/>
  <c r="AD55" i="37"/>
  <c r="AG55" i="37"/>
  <c r="AD56" i="37"/>
  <c r="AG56" i="37"/>
  <c r="AD57" i="37"/>
  <c r="AG57" i="37"/>
  <c r="AD58" i="37"/>
  <c r="AG58" i="37"/>
  <c r="AD59" i="37"/>
  <c r="AG59" i="37"/>
  <c r="AD60" i="37"/>
  <c r="AG60" i="37"/>
  <c r="AD61" i="37"/>
  <c r="AG61" i="37"/>
  <c r="AD62" i="37"/>
  <c r="AG62" i="37"/>
  <c r="AD63" i="37"/>
  <c r="AG63" i="37"/>
  <c r="AD64" i="37"/>
  <c r="AG64" i="37"/>
  <c r="AD65" i="37"/>
  <c r="AG65" i="37"/>
  <c r="AD66" i="37"/>
  <c r="AG66" i="37"/>
  <c r="AG47" i="37"/>
  <c r="AD68" i="37"/>
  <c r="AG68" i="37"/>
  <c r="AD69" i="37"/>
  <c r="AG69" i="37"/>
  <c r="AD70" i="37"/>
  <c r="AG70" i="37"/>
  <c r="AD71" i="37"/>
  <c r="AG71" i="37"/>
  <c r="AD72" i="37"/>
  <c r="AG72" i="37"/>
  <c r="AD73" i="37"/>
  <c r="AG73" i="37"/>
  <c r="AG67" i="37"/>
  <c r="AD75" i="37"/>
  <c r="AG75" i="37"/>
  <c r="AD76" i="37"/>
  <c r="AG76" i="37"/>
  <c r="AD77" i="37"/>
  <c r="AG77" i="37"/>
  <c r="AD78" i="37"/>
  <c r="AG78" i="37"/>
  <c r="AD79" i="37"/>
  <c r="AG79" i="37"/>
  <c r="AD80" i="37"/>
  <c r="AG80" i="37"/>
  <c r="AG74" i="37"/>
  <c r="AG82" i="37"/>
  <c r="AG9" i="37"/>
  <c r="AD14" i="37"/>
  <c r="AD29" i="37"/>
  <c r="AD34" i="37"/>
  <c r="AD47" i="37"/>
  <c r="AD67" i="37"/>
  <c r="AD74" i="37"/>
  <c r="AD82" i="37"/>
  <c r="AD9" i="37"/>
  <c r="E86" i="4"/>
  <c r="E87" i="4"/>
  <c r="AG85" i="37"/>
  <c r="AG86" i="37"/>
  <c r="AG87" i="37"/>
  <c r="AG88" i="37"/>
  <c r="AG89" i="37"/>
  <c r="AG90" i="37"/>
  <c r="AG93" i="37"/>
  <c r="AG96" i="37"/>
  <c r="AD85" i="37"/>
  <c r="AD86" i="37"/>
  <c r="AD87" i="37"/>
  <c r="AD88" i="37"/>
  <c r="AD89" i="37"/>
  <c r="AD90" i="37"/>
  <c r="AD93" i="37"/>
  <c r="AD96" i="37"/>
  <c r="AF94" i="37"/>
  <c r="AG95" i="37"/>
  <c r="AG94" i="37"/>
  <c r="AG85" i="36"/>
  <c r="AG86" i="36"/>
  <c r="AG87" i="36"/>
  <c r="AG88" i="36"/>
  <c r="AG89" i="36"/>
  <c r="AG90" i="36"/>
  <c r="AG93" i="36"/>
  <c r="AG96" i="36"/>
  <c r="AD85" i="36"/>
  <c r="AD86" i="36"/>
  <c r="AD87" i="36"/>
  <c r="AD88" i="36"/>
  <c r="AD89" i="36"/>
  <c r="AD90" i="36"/>
  <c r="AD93" i="36"/>
  <c r="AD96" i="36"/>
  <c r="AF94" i="36"/>
  <c r="AG95" i="36"/>
  <c r="AG94" i="36"/>
  <c r="E76" i="4"/>
  <c r="E77" i="4"/>
  <c r="AD86" i="10"/>
  <c r="AD87" i="10"/>
  <c r="AD88" i="10"/>
  <c r="AD89" i="10"/>
  <c r="AD90" i="10"/>
  <c r="AG86" i="10"/>
  <c r="AG87" i="10"/>
  <c r="AG88" i="10"/>
  <c r="AG89" i="10"/>
  <c r="AG90" i="10"/>
  <c r="AD87" i="11"/>
  <c r="AD89" i="11"/>
  <c r="AG89" i="11"/>
  <c r="AJ16" i="10"/>
  <c r="AM16" i="10"/>
  <c r="AJ17" i="10"/>
  <c r="AM17" i="10"/>
  <c r="AJ18" i="10"/>
  <c r="AM18" i="10"/>
  <c r="AJ19" i="10"/>
  <c r="AM19" i="10"/>
  <c r="AJ20" i="10"/>
  <c r="AM20" i="10"/>
  <c r="AJ21" i="10"/>
  <c r="AM21" i="10"/>
  <c r="AJ22" i="10"/>
  <c r="AM22" i="10"/>
  <c r="AJ23" i="10"/>
  <c r="AM23" i="10"/>
  <c r="AJ24" i="10"/>
  <c r="AM24" i="10"/>
  <c r="AJ25" i="10"/>
  <c r="AM25" i="10"/>
  <c r="AJ26" i="10"/>
  <c r="AM26" i="10"/>
  <c r="AJ27" i="10"/>
  <c r="AM27" i="10"/>
  <c r="AJ28" i="10"/>
  <c r="AM28" i="10"/>
  <c r="AJ29" i="10"/>
  <c r="AM29" i="10"/>
  <c r="AJ30" i="10"/>
  <c r="AM30" i="10"/>
  <c r="AJ31" i="10"/>
  <c r="AM31" i="10"/>
  <c r="AJ32" i="10"/>
  <c r="AM32" i="10"/>
  <c r="AJ33" i="10"/>
  <c r="AM33" i="10"/>
  <c r="AJ34" i="10"/>
  <c r="AM34" i="10"/>
  <c r="AJ35" i="10"/>
  <c r="AM35" i="10"/>
  <c r="AJ36" i="10"/>
  <c r="AM36" i="10"/>
  <c r="AJ37" i="10"/>
  <c r="AM37" i="10"/>
  <c r="AJ38" i="10"/>
  <c r="AM38" i="10"/>
  <c r="AJ39" i="10"/>
  <c r="AM39" i="10"/>
  <c r="AJ40" i="10"/>
  <c r="AM40" i="10"/>
  <c r="AJ41" i="10"/>
  <c r="AM41" i="10"/>
  <c r="AJ42" i="10"/>
  <c r="AM42" i="10"/>
  <c r="AJ43" i="10"/>
  <c r="AM43" i="10"/>
  <c r="AJ44" i="10"/>
  <c r="AM44" i="10"/>
  <c r="AJ45" i="10"/>
  <c r="AM45" i="10"/>
  <c r="AJ46" i="10"/>
  <c r="AM46" i="10"/>
  <c r="AJ47" i="10"/>
  <c r="AM47" i="10"/>
  <c r="AJ48" i="10"/>
  <c r="AM48" i="10"/>
  <c r="AJ49" i="10"/>
  <c r="AM49" i="10"/>
  <c r="AJ50" i="10"/>
  <c r="AM50" i="10"/>
  <c r="AJ51" i="10"/>
  <c r="AM51" i="10"/>
  <c r="AJ52" i="10"/>
  <c r="AM52" i="10"/>
  <c r="AJ53" i="10"/>
  <c r="AM53" i="10"/>
  <c r="AJ54" i="10"/>
  <c r="AM54" i="10"/>
  <c r="AJ55" i="10"/>
  <c r="AM55" i="10"/>
  <c r="AJ56" i="10"/>
  <c r="AM56" i="10"/>
  <c r="AJ57" i="10"/>
  <c r="AM57" i="10"/>
  <c r="AJ58" i="10"/>
  <c r="AM58" i="10"/>
  <c r="AJ59" i="10"/>
  <c r="AM59" i="10"/>
  <c r="AJ60" i="10"/>
  <c r="AM60" i="10"/>
  <c r="AJ61" i="10"/>
  <c r="AM61" i="10"/>
  <c r="AJ62" i="10"/>
  <c r="AM62" i="10"/>
  <c r="AJ63" i="10"/>
  <c r="AM63" i="10"/>
  <c r="AJ64" i="10"/>
  <c r="AM64" i="10"/>
  <c r="AJ65" i="10"/>
  <c r="AM65" i="10"/>
  <c r="AJ66" i="10"/>
  <c r="AM66" i="10"/>
  <c r="AJ67" i="10"/>
  <c r="AM67" i="10"/>
  <c r="AJ68" i="10"/>
  <c r="AM68" i="10"/>
  <c r="AJ69" i="10"/>
  <c r="AM69" i="10"/>
  <c r="AJ70" i="10"/>
  <c r="AM70" i="10"/>
  <c r="AJ71" i="10"/>
  <c r="AM71" i="10"/>
  <c r="AJ72" i="10"/>
  <c r="AM72" i="10"/>
  <c r="AJ73" i="10"/>
  <c r="AM73" i="10"/>
  <c r="AJ74" i="10"/>
  <c r="AM74" i="10"/>
  <c r="AJ75" i="10"/>
  <c r="AM75" i="10"/>
  <c r="AJ76" i="10"/>
  <c r="AM76" i="10"/>
  <c r="AJ77" i="10"/>
  <c r="AM77" i="10"/>
  <c r="AJ78" i="10"/>
  <c r="AM78" i="10"/>
  <c r="AJ79" i="10"/>
  <c r="AM79" i="10"/>
  <c r="AJ80" i="10"/>
  <c r="AM80" i="10"/>
  <c r="AJ86" i="10"/>
  <c r="AM86" i="10"/>
  <c r="AJ87" i="10"/>
  <c r="AM87" i="10"/>
  <c r="AJ88" i="10"/>
  <c r="AM88" i="10"/>
  <c r="AJ89" i="10"/>
  <c r="AM89" i="10"/>
  <c r="AJ90" i="10"/>
  <c r="AM90" i="10"/>
  <c r="AJ27" i="11"/>
  <c r="AM27" i="11"/>
  <c r="AJ28" i="11"/>
  <c r="AM28" i="11"/>
  <c r="AJ30" i="11"/>
  <c r="AJ32" i="11"/>
  <c r="AM32" i="11"/>
  <c r="AJ33" i="11"/>
  <c r="AM33" i="11"/>
  <c r="AJ34" i="11"/>
  <c r="AJ35" i="11"/>
  <c r="AJ36" i="11"/>
  <c r="AM36" i="11"/>
  <c r="AJ37" i="11"/>
  <c r="AM37" i="11"/>
  <c r="AJ38" i="11"/>
  <c r="AM38" i="11"/>
  <c r="AJ39" i="11"/>
  <c r="AM39" i="11"/>
  <c r="AJ40" i="11"/>
  <c r="AM40" i="11"/>
  <c r="AJ41" i="11"/>
  <c r="AM41" i="11"/>
  <c r="AJ42" i="11"/>
  <c r="AM42" i="11"/>
  <c r="AJ43" i="11"/>
  <c r="AM43" i="11"/>
  <c r="AJ44" i="11"/>
  <c r="AM44" i="11"/>
  <c r="AJ45" i="11"/>
  <c r="AM45" i="11"/>
  <c r="AJ46" i="11"/>
  <c r="AM46" i="11"/>
  <c r="AJ52" i="11"/>
  <c r="AM52" i="11"/>
  <c r="AJ53" i="11"/>
  <c r="AM53" i="11"/>
  <c r="AJ55" i="11"/>
  <c r="AM55" i="11"/>
  <c r="AJ56" i="11"/>
  <c r="AM56" i="11"/>
  <c r="AJ57" i="11"/>
  <c r="AM57" i="11"/>
  <c r="AJ58" i="11"/>
  <c r="AM58" i="11"/>
  <c r="AJ59" i="11"/>
  <c r="AM59" i="11"/>
  <c r="AJ60" i="11"/>
  <c r="AM60" i="11"/>
  <c r="AJ61" i="11"/>
  <c r="AM61" i="11"/>
  <c r="AJ62" i="11"/>
  <c r="AM62" i="11"/>
  <c r="AJ63" i="11"/>
  <c r="AM63" i="11"/>
  <c r="AJ64" i="11"/>
  <c r="AM64" i="11"/>
  <c r="AJ65" i="11"/>
  <c r="AM65" i="11"/>
  <c r="AJ66" i="11"/>
  <c r="AM66" i="11"/>
  <c r="AJ67" i="11"/>
  <c r="AM67" i="11"/>
  <c r="AJ68" i="11"/>
  <c r="AM68" i="11"/>
  <c r="AJ69" i="11"/>
  <c r="AM69" i="11"/>
  <c r="AJ70" i="11"/>
  <c r="AM70" i="11"/>
  <c r="AJ71" i="11"/>
  <c r="AM71" i="11"/>
  <c r="AJ72" i="11"/>
  <c r="AM72" i="11"/>
  <c r="AJ73" i="11"/>
  <c r="AM73" i="11"/>
  <c r="AJ79" i="11"/>
  <c r="AM79" i="11"/>
  <c r="AJ80" i="11"/>
  <c r="AM80" i="11"/>
  <c r="AJ87" i="11"/>
  <c r="AJ89" i="11"/>
  <c r="AM89" i="11"/>
  <c r="AJ82" i="36"/>
  <c r="AJ9" i="36"/>
  <c r="AM82" i="36"/>
  <c r="AM9" i="36"/>
  <c r="AJ14" i="36"/>
  <c r="AM14" i="36"/>
  <c r="AJ15" i="36"/>
  <c r="AM15" i="36"/>
  <c r="AJ16" i="36"/>
  <c r="AM16" i="36"/>
  <c r="AJ17" i="36"/>
  <c r="AM17" i="36"/>
  <c r="AJ18" i="36"/>
  <c r="AM18" i="36"/>
  <c r="AJ19" i="36"/>
  <c r="AM19" i="36"/>
  <c r="AJ20" i="36"/>
  <c r="AM20" i="36"/>
  <c r="AJ21" i="36"/>
  <c r="AM21" i="36"/>
  <c r="AJ22" i="36"/>
  <c r="AM22" i="36"/>
  <c r="AJ23" i="36"/>
  <c r="AM23" i="36"/>
  <c r="AJ24" i="36"/>
  <c r="AM24" i="36"/>
  <c r="AJ25" i="36"/>
  <c r="AM25" i="36"/>
  <c r="AJ26" i="36"/>
  <c r="AM26" i="36"/>
  <c r="AJ27" i="36"/>
  <c r="AM27" i="36"/>
  <c r="AJ28" i="36"/>
  <c r="AM28" i="36"/>
  <c r="AJ29" i="36"/>
  <c r="AM29" i="36"/>
  <c r="AJ30" i="36"/>
  <c r="AM30" i="36"/>
  <c r="AJ31" i="36"/>
  <c r="AM31" i="36"/>
  <c r="AJ32" i="36"/>
  <c r="AM32" i="36"/>
  <c r="AJ33" i="36"/>
  <c r="AM33" i="36"/>
  <c r="AJ34" i="36"/>
  <c r="AM34" i="36"/>
  <c r="AJ35" i="36"/>
  <c r="AM35" i="36"/>
  <c r="AJ36" i="36"/>
  <c r="AM36" i="36"/>
  <c r="AJ37" i="36"/>
  <c r="AM37" i="36"/>
  <c r="AJ38" i="36"/>
  <c r="AM38" i="36"/>
  <c r="AJ39" i="36"/>
  <c r="AM39" i="36"/>
  <c r="AJ40" i="36"/>
  <c r="AM40" i="36"/>
  <c r="AJ41" i="36"/>
  <c r="AM41" i="36"/>
  <c r="AJ42" i="36"/>
  <c r="AM42" i="36"/>
  <c r="AJ43" i="36"/>
  <c r="AM43" i="36"/>
  <c r="AJ44" i="36"/>
  <c r="AM44" i="36"/>
  <c r="AJ45" i="36"/>
  <c r="AM45" i="36"/>
  <c r="AJ46" i="36"/>
  <c r="AM46" i="36"/>
  <c r="AJ47" i="36"/>
  <c r="AM47" i="36"/>
  <c r="AJ48" i="36"/>
  <c r="AM48" i="36"/>
  <c r="AJ49" i="36"/>
  <c r="AM49" i="36"/>
  <c r="AJ50" i="36"/>
  <c r="AM50" i="36"/>
  <c r="AJ51" i="36"/>
  <c r="AM51" i="36"/>
  <c r="AJ52" i="36"/>
  <c r="AM52" i="36"/>
  <c r="AJ53" i="36"/>
  <c r="AM53" i="36"/>
  <c r="AJ54" i="36"/>
  <c r="AM54" i="36"/>
  <c r="AJ55" i="36"/>
  <c r="AM55" i="36"/>
  <c r="AJ56" i="36"/>
  <c r="AM56" i="36"/>
  <c r="AJ57" i="36"/>
  <c r="AM57" i="36"/>
  <c r="AJ58" i="36"/>
  <c r="AM58" i="36"/>
  <c r="AJ59" i="36"/>
  <c r="AM59" i="36"/>
  <c r="AJ60" i="36"/>
  <c r="AM60" i="36"/>
  <c r="AJ61" i="36"/>
  <c r="AM61" i="36"/>
  <c r="AJ62" i="36"/>
  <c r="AM62" i="36"/>
  <c r="AJ63" i="36"/>
  <c r="AM63" i="36"/>
  <c r="AJ64" i="36"/>
  <c r="AM64" i="36"/>
  <c r="AJ65" i="36"/>
  <c r="AM65" i="36"/>
  <c r="AJ66" i="36"/>
  <c r="AM66" i="36"/>
  <c r="AJ67" i="36"/>
  <c r="AM67" i="36"/>
  <c r="AJ68" i="36"/>
  <c r="AM68" i="36"/>
  <c r="AJ69" i="36"/>
  <c r="AM69" i="36"/>
  <c r="AJ70" i="36"/>
  <c r="AM70" i="36"/>
  <c r="AJ71" i="36"/>
  <c r="AM71" i="36"/>
  <c r="AJ72" i="36"/>
  <c r="AM72" i="36"/>
  <c r="AJ73" i="36"/>
  <c r="AM73" i="36"/>
  <c r="AJ74" i="36"/>
  <c r="AM74" i="36"/>
  <c r="AJ75" i="36"/>
  <c r="AM75" i="36"/>
  <c r="AJ76" i="36"/>
  <c r="AM76" i="36"/>
  <c r="AJ77" i="36"/>
  <c r="AM77" i="36"/>
  <c r="AJ78" i="36"/>
  <c r="AM78" i="36"/>
  <c r="AJ79" i="36"/>
  <c r="AM79" i="36"/>
  <c r="AJ80" i="36"/>
  <c r="AM80" i="36"/>
  <c r="AJ85" i="36"/>
  <c r="AM85" i="36"/>
  <c r="AJ86" i="36"/>
  <c r="AM86" i="36"/>
  <c r="AJ87" i="36"/>
  <c r="AM87" i="36"/>
  <c r="AJ88" i="36"/>
  <c r="AM88" i="36"/>
  <c r="AJ89" i="36"/>
  <c r="AM89" i="36"/>
  <c r="AJ90" i="36"/>
  <c r="AM90" i="36"/>
  <c r="AJ82" i="37"/>
  <c r="AJ9" i="37"/>
  <c r="AM82" i="37"/>
  <c r="AM9" i="37"/>
  <c r="AJ14" i="37"/>
  <c r="AM14" i="37"/>
  <c r="AJ15" i="37"/>
  <c r="AM15" i="37"/>
  <c r="AJ16" i="37"/>
  <c r="AM16" i="37"/>
  <c r="AJ17" i="37"/>
  <c r="AM17" i="37"/>
  <c r="AJ18" i="37"/>
  <c r="AM18" i="37"/>
  <c r="AJ19" i="37"/>
  <c r="AM19" i="37"/>
  <c r="AJ20" i="37"/>
  <c r="AM20" i="37"/>
  <c r="AJ21" i="37"/>
  <c r="AM21" i="37"/>
  <c r="AJ22" i="37"/>
  <c r="AM22" i="37"/>
  <c r="AJ23" i="37"/>
  <c r="AM23" i="37"/>
  <c r="AJ24" i="37"/>
  <c r="AM24" i="37"/>
  <c r="AJ25" i="37"/>
  <c r="AM25" i="37"/>
  <c r="AJ26" i="37"/>
  <c r="AM26" i="37"/>
  <c r="AJ27" i="37"/>
  <c r="AM27" i="37"/>
  <c r="AJ28" i="37"/>
  <c r="AM28" i="37"/>
  <c r="AJ29" i="37"/>
  <c r="AM29" i="37"/>
  <c r="AJ30" i="37"/>
  <c r="AM30" i="37"/>
  <c r="AJ31" i="37"/>
  <c r="AM31" i="37"/>
  <c r="AJ32" i="37"/>
  <c r="AM32" i="37"/>
  <c r="AJ33" i="37"/>
  <c r="AM33" i="37"/>
  <c r="AJ34" i="37"/>
  <c r="AM34" i="37"/>
  <c r="AJ35" i="37"/>
  <c r="AM35" i="37"/>
  <c r="AJ36" i="37"/>
  <c r="AM36" i="37"/>
  <c r="AJ37" i="37"/>
  <c r="AM37" i="37"/>
  <c r="AJ38" i="37"/>
  <c r="AM38" i="37"/>
  <c r="AJ39" i="37"/>
  <c r="AM39" i="37"/>
  <c r="AJ40" i="37"/>
  <c r="AM40" i="37"/>
  <c r="AJ41" i="37"/>
  <c r="AM41" i="37"/>
  <c r="AJ42" i="37"/>
  <c r="AM42" i="37"/>
  <c r="AJ43" i="37"/>
  <c r="AM43" i="37"/>
  <c r="AJ44" i="37"/>
  <c r="AM44" i="37"/>
  <c r="AJ45" i="37"/>
  <c r="AM45" i="37"/>
  <c r="AJ46" i="37"/>
  <c r="AM46" i="37"/>
  <c r="AJ47" i="37"/>
  <c r="AM47" i="37"/>
  <c r="AJ48" i="37"/>
  <c r="AM48" i="37"/>
  <c r="AJ49" i="37"/>
  <c r="AM49" i="37"/>
  <c r="AJ50" i="37"/>
  <c r="AM50" i="37"/>
  <c r="AJ51" i="37"/>
  <c r="AM51" i="37"/>
  <c r="AJ52" i="37"/>
  <c r="AM52" i="37"/>
  <c r="AJ53" i="37"/>
  <c r="AM53" i="37"/>
  <c r="AJ54" i="37"/>
  <c r="AM54" i="37"/>
  <c r="AJ55" i="37"/>
  <c r="AM55" i="37"/>
  <c r="AJ56" i="37"/>
  <c r="AM56" i="37"/>
  <c r="AJ57" i="37"/>
  <c r="AM57" i="37"/>
  <c r="AJ58" i="37"/>
  <c r="AM58" i="37"/>
  <c r="AJ59" i="37"/>
  <c r="AM59" i="37"/>
  <c r="AJ60" i="37"/>
  <c r="AM60" i="37"/>
  <c r="AJ61" i="37"/>
  <c r="AM61" i="37"/>
  <c r="AJ62" i="37"/>
  <c r="AM62" i="37"/>
  <c r="AJ63" i="37"/>
  <c r="AM63" i="37"/>
  <c r="AJ64" i="37"/>
  <c r="AM64" i="37"/>
  <c r="AJ65" i="37"/>
  <c r="AM65" i="37"/>
  <c r="AJ66" i="37"/>
  <c r="AM66" i="37"/>
  <c r="AJ67" i="37"/>
  <c r="AM67" i="37"/>
  <c r="AJ68" i="37"/>
  <c r="AM68" i="37"/>
  <c r="AJ69" i="37"/>
  <c r="AM69" i="37"/>
  <c r="AJ70" i="37"/>
  <c r="AM70" i="37"/>
  <c r="AJ71" i="37"/>
  <c r="AM71" i="37"/>
  <c r="AJ72" i="37"/>
  <c r="AM72" i="37"/>
  <c r="AJ73" i="37"/>
  <c r="AM73" i="37"/>
  <c r="AJ74" i="37"/>
  <c r="AM74" i="37"/>
  <c r="AJ75" i="37"/>
  <c r="AM75" i="37"/>
  <c r="AJ76" i="37"/>
  <c r="AM76" i="37"/>
  <c r="AJ77" i="37"/>
  <c r="AM77" i="37"/>
  <c r="AJ78" i="37"/>
  <c r="AM78" i="37"/>
  <c r="AJ79" i="37"/>
  <c r="AM79" i="37"/>
  <c r="AJ80" i="37"/>
  <c r="AM80" i="37"/>
  <c r="AJ85" i="37"/>
  <c r="AM85" i="37"/>
  <c r="AJ86" i="37"/>
  <c r="AM86" i="37"/>
  <c r="AJ87" i="37"/>
  <c r="AM87" i="37"/>
  <c r="AJ88" i="37"/>
  <c r="AM88" i="37"/>
  <c r="AJ89" i="37"/>
  <c r="AM89" i="37"/>
  <c r="AJ90" i="37"/>
  <c r="AM90" i="37"/>
  <c r="AD15" i="42"/>
  <c r="AD14" i="42"/>
  <c r="AD82" i="42"/>
  <c r="AG15" i="42"/>
  <c r="AG14" i="42"/>
  <c r="AG82" i="42"/>
  <c r="AD85" i="42"/>
  <c r="AG85" i="42"/>
  <c r="AG9" i="42"/>
  <c r="AD93" i="42"/>
  <c r="AG94" i="42"/>
  <c r="AF94" i="42"/>
  <c r="AG95" i="42"/>
  <c r="AD96" i="42"/>
  <c r="AG93" i="42"/>
  <c r="AG96" i="42"/>
  <c r="AD9" i="42"/>
  <c r="AD78" i="11"/>
  <c r="AG78" i="11"/>
  <c r="AE48" i="11"/>
  <c r="AD49" i="11"/>
  <c r="AG49" i="11"/>
  <c r="AD50" i="11"/>
  <c r="AG50" i="11"/>
  <c r="AD51" i="11"/>
  <c r="AG51" i="11"/>
  <c r="AE35" i="11"/>
  <c r="AG35" i="11"/>
  <c r="AG87" i="11"/>
  <c r="AM87" i="11"/>
  <c r="AE30" i="11"/>
  <c r="AG30" i="11"/>
  <c r="AD31" i="11"/>
  <c r="AG31" i="11"/>
  <c r="AG29" i="11"/>
  <c r="AG86" i="11"/>
  <c r="AM86" i="11"/>
  <c r="AD29" i="11"/>
  <c r="AD86" i="11"/>
  <c r="AJ86" i="11"/>
  <c r="AD18" i="11"/>
  <c r="AG18" i="11"/>
  <c r="AD19" i="11"/>
  <c r="AG19" i="11"/>
  <c r="AM78" i="11"/>
  <c r="AJ78" i="11"/>
  <c r="AM51" i="11"/>
  <c r="AJ51" i="11"/>
  <c r="AM50" i="11"/>
  <c r="AJ50" i="11"/>
  <c r="AM49" i="11"/>
  <c r="AJ49" i="11"/>
  <c r="AM35" i="11"/>
  <c r="AM34" i="11"/>
  <c r="AM31" i="11"/>
  <c r="AJ31" i="11"/>
  <c r="AM30" i="11"/>
  <c r="AM29" i="11"/>
  <c r="AJ29" i="11"/>
  <c r="AM19" i="11"/>
  <c r="AJ19" i="11"/>
  <c r="AM18" i="11"/>
  <c r="AJ18" i="11"/>
  <c r="AE29" i="11"/>
  <c r="AE86" i="11"/>
  <c r="AE34" i="11"/>
  <c r="AE87" i="11"/>
  <c r="AE47" i="11"/>
  <c r="AE88" i="11"/>
  <c r="AE93" i="11"/>
  <c r="L15" i="38"/>
  <c r="M15" i="38"/>
  <c r="AD15" i="38"/>
  <c r="AG15" i="38"/>
  <c r="I16" i="38"/>
  <c r="J16" i="38"/>
  <c r="K16" i="38"/>
  <c r="AD16" i="38"/>
  <c r="AG16" i="38"/>
  <c r="I17" i="38"/>
  <c r="J17" i="38"/>
  <c r="K17" i="38"/>
  <c r="AD17" i="38"/>
  <c r="AG17" i="38"/>
  <c r="H18" i="38"/>
  <c r="AD18" i="38"/>
  <c r="AG18" i="38"/>
  <c r="H19" i="38"/>
  <c r="AD19" i="38"/>
  <c r="AG19" i="38"/>
  <c r="H20" i="38"/>
  <c r="L20" i="38"/>
  <c r="M20" i="38"/>
  <c r="AD20" i="38"/>
  <c r="AG20" i="38"/>
  <c r="H21" i="38"/>
  <c r="L21" i="38"/>
  <c r="M21" i="38"/>
  <c r="AD21" i="38"/>
  <c r="AG21" i="38"/>
  <c r="L22" i="38"/>
  <c r="M22" i="38"/>
  <c r="AD22" i="38"/>
  <c r="AG22" i="38"/>
  <c r="H23" i="38"/>
  <c r="L23" i="38"/>
  <c r="M23" i="38"/>
  <c r="AD23" i="38"/>
  <c r="AG23" i="38"/>
  <c r="H24" i="38"/>
  <c r="L24" i="38"/>
  <c r="M24" i="38"/>
  <c r="AD24" i="38"/>
  <c r="AG24" i="38"/>
  <c r="I25" i="38"/>
  <c r="J25" i="38"/>
  <c r="K25" i="38"/>
  <c r="AD25" i="38"/>
  <c r="AG25" i="38"/>
  <c r="I26" i="38"/>
  <c r="J26" i="38"/>
  <c r="K26" i="38"/>
  <c r="AD26" i="38"/>
  <c r="AG26" i="38"/>
  <c r="AG14" i="38"/>
  <c r="Q30" i="38"/>
  <c r="S30" i="38"/>
  <c r="AE30" i="38"/>
  <c r="AG30" i="38"/>
  <c r="I31" i="38"/>
  <c r="J31" i="38"/>
  <c r="K31" i="38"/>
  <c r="AD31" i="38"/>
  <c r="AG31" i="38"/>
  <c r="AG29" i="38"/>
  <c r="Q35" i="38"/>
  <c r="S35" i="38"/>
  <c r="AE35" i="38"/>
  <c r="AG35" i="38"/>
  <c r="AG34" i="38"/>
  <c r="Q48" i="38"/>
  <c r="S48" i="38"/>
  <c r="AE48" i="38"/>
  <c r="AG48" i="38"/>
  <c r="I49" i="38"/>
  <c r="J49" i="38"/>
  <c r="AD49" i="38"/>
  <c r="AG49" i="38"/>
  <c r="I50" i="38"/>
  <c r="J50" i="38"/>
  <c r="AD50" i="38"/>
  <c r="AG50" i="38"/>
  <c r="I51" i="38"/>
  <c r="J51" i="38"/>
  <c r="AD51" i="38"/>
  <c r="AG51" i="38"/>
  <c r="I54" i="38"/>
  <c r="J54" i="38"/>
  <c r="K54" i="38"/>
  <c r="AD54" i="38"/>
  <c r="AG54" i="38"/>
  <c r="AG47" i="38"/>
  <c r="H75" i="38"/>
  <c r="AD75" i="38"/>
  <c r="AG75" i="38"/>
  <c r="H76" i="38"/>
  <c r="AD76" i="38"/>
  <c r="AG76" i="38"/>
  <c r="L77" i="38"/>
  <c r="M77" i="38"/>
  <c r="AD77" i="38"/>
  <c r="AG77" i="38"/>
  <c r="H78" i="38"/>
  <c r="AD78" i="38"/>
  <c r="AG78" i="38"/>
  <c r="AG74" i="38"/>
  <c r="AG82" i="38"/>
  <c r="AG9" i="38"/>
  <c r="AD14" i="38"/>
  <c r="AD29" i="38"/>
  <c r="AD47" i="38"/>
  <c r="AD74" i="38"/>
  <c r="AD82" i="38"/>
  <c r="AD9" i="38"/>
  <c r="AG85" i="38"/>
  <c r="AG86" i="38"/>
  <c r="AG87" i="38"/>
  <c r="AG88" i="38"/>
  <c r="AG90" i="38"/>
  <c r="AG93" i="38"/>
  <c r="AG96" i="38"/>
  <c r="AD85" i="38"/>
  <c r="AD86" i="38"/>
  <c r="AD88" i="38"/>
  <c r="AD90" i="38"/>
  <c r="AD93" i="38"/>
  <c r="AD96" i="38"/>
  <c r="AE29" i="38"/>
  <c r="AE86" i="38"/>
  <c r="AE34" i="38"/>
  <c r="AE87" i="38"/>
  <c r="AE47" i="38"/>
  <c r="AE88" i="38"/>
  <c r="AE93" i="38"/>
  <c r="AF94" i="38"/>
  <c r="AG95" i="38"/>
  <c r="AG94" i="38"/>
  <c r="AJ82" i="38"/>
  <c r="AJ9" i="38"/>
  <c r="AM82" i="38"/>
  <c r="AM9" i="38"/>
  <c r="AJ14" i="38"/>
  <c r="AM14" i="38"/>
  <c r="AJ15" i="38"/>
  <c r="AM15" i="38"/>
  <c r="AJ16" i="38"/>
  <c r="AM16" i="38"/>
  <c r="AJ17" i="38"/>
  <c r="AM17" i="38"/>
  <c r="AJ18" i="38"/>
  <c r="AM18" i="38"/>
  <c r="AJ19" i="38"/>
  <c r="AM19" i="38"/>
  <c r="AJ20" i="38"/>
  <c r="AM20" i="38"/>
  <c r="AJ21" i="38"/>
  <c r="AM21" i="38"/>
  <c r="AJ22" i="38"/>
  <c r="AM22" i="38"/>
  <c r="AJ23" i="38"/>
  <c r="AM23" i="38"/>
  <c r="AJ24" i="38"/>
  <c r="AM24" i="38"/>
  <c r="AJ25" i="38"/>
  <c r="AM25" i="38"/>
  <c r="AJ26" i="38"/>
  <c r="AM26" i="38"/>
  <c r="AJ29" i="38"/>
  <c r="AM29" i="38"/>
  <c r="AM30" i="38"/>
  <c r="AJ31" i="38"/>
  <c r="AM31" i="38"/>
  <c r="AM34" i="38"/>
  <c r="AM35" i="38"/>
  <c r="AJ47" i="38"/>
  <c r="AM47" i="38"/>
  <c r="AM48" i="38"/>
  <c r="AJ49" i="38"/>
  <c r="AM49" i="38"/>
  <c r="AJ50" i="38"/>
  <c r="AM50" i="38"/>
  <c r="AJ51" i="38"/>
  <c r="AM51" i="38"/>
  <c r="AJ54" i="38"/>
  <c r="AM54" i="38"/>
  <c r="AJ74" i="38"/>
  <c r="AM74" i="38"/>
  <c r="AJ75" i="38"/>
  <c r="AM75" i="38"/>
  <c r="AJ76" i="38"/>
  <c r="AM76" i="38"/>
  <c r="AJ77" i="38"/>
  <c r="AM77" i="38"/>
  <c r="AJ78" i="38"/>
  <c r="AM78" i="38"/>
  <c r="AJ85" i="38"/>
  <c r="AM85" i="38"/>
  <c r="AJ86" i="38"/>
  <c r="AM86" i="38"/>
  <c r="AM87" i="38"/>
  <c r="AJ88" i="38"/>
  <c r="AM88" i="38"/>
  <c r="AJ90" i="38"/>
  <c r="AM90" i="38"/>
  <c r="L15" i="40"/>
  <c r="M15" i="40"/>
  <c r="AD15" i="40"/>
  <c r="AG15" i="40"/>
  <c r="I16" i="40"/>
  <c r="J16" i="40"/>
  <c r="K16" i="40"/>
  <c r="AD16" i="40"/>
  <c r="AG16" i="40"/>
  <c r="I17" i="40"/>
  <c r="J17" i="40"/>
  <c r="K17" i="40"/>
  <c r="AD17" i="40"/>
  <c r="AG17" i="40"/>
  <c r="H18" i="40"/>
  <c r="AD18" i="40"/>
  <c r="AG18" i="40"/>
  <c r="H19" i="40"/>
  <c r="AD19" i="40"/>
  <c r="AG19" i="40"/>
  <c r="H20" i="40"/>
  <c r="L20" i="40"/>
  <c r="M20" i="40"/>
  <c r="AD20" i="40"/>
  <c r="AG20" i="40"/>
  <c r="H21" i="40"/>
  <c r="L21" i="40"/>
  <c r="M21" i="40"/>
  <c r="AD21" i="40"/>
  <c r="AG21" i="40"/>
  <c r="L22" i="40"/>
  <c r="M22" i="40"/>
  <c r="AD22" i="40"/>
  <c r="AG22" i="40"/>
  <c r="H23" i="40"/>
  <c r="L23" i="40"/>
  <c r="M23" i="40"/>
  <c r="AD23" i="40"/>
  <c r="AG23" i="40"/>
  <c r="H24" i="40"/>
  <c r="L24" i="40"/>
  <c r="M24" i="40"/>
  <c r="AD24" i="40"/>
  <c r="AG24" i="40"/>
  <c r="I25" i="40"/>
  <c r="J25" i="40"/>
  <c r="K25" i="40"/>
  <c r="AD25" i="40"/>
  <c r="AG25" i="40"/>
  <c r="I26" i="40"/>
  <c r="J26" i="40"/>
  <c r="K26" i="40"/>
  <c r="AD26" i="40"/>
  <c r="AG26" i="40"/>
  <c r="AG14" i="40"/>
  <c r="Q30" i="40"/>
  <c r="S30" i="40"/>
  <c r="AE30" i="40"/>
  <c r="AG30" i="40"/>
  <c r="I31" i="40"/>
  <c r="J31" i="40"/>
  <c r="K31" i="40"/>
  <c r="AD31" i="40"/>
  <c r="AG31" i="40"/>
  <c r="AG29" i="40"/>
  <c r="Q35" i="40"/>
  <c r="S35" i="40"/>
  <c r="AE35" i="40"/>
  <c r="AG35" i="40"/>
  <c r="AG34" i="40"/>
  <c r="Q48" i="40"/>
  <c r="S48" i="40"/>
  <c r="AE48" i="40"/>
  <c r="AG48" i="40"/>
  <c r="I49" i="40"/>
  <c r="J49" i="40"/>
  <c r="AD49" i="40"/>
  <c r="AG49" i="40"/>
  <c r="I50" i="40"/>
  <c r="J50" i="40"/>
  <c r="AD50" i="40"/>
  <c r="AG50" i="40"/>
  <c r="I51" i="40"/>
  <c r="J51" i="40"/>
  <c r="AD51" i="40"/>
  <c r="AG51" i="40"/>
  <c r="I54" i="40"/>
  <c r="J54" i="40"/>
  <c r="K54" i="40"/>
  <c r="AD54" i="40"/>
  <c r="AG54" i="40"/>
  <c r="AG47" i="40"/>
  <c r="H75" i="40"/>
  <c r="AD75" i="40"/>
  <c r="AG75" i="40"/>
  <c r="H76" i="40"/>
  <c r="AD76" i="40"/>
  <c r="AG76" i="40"/>
  <c r="L77" i="40"/>
  <c r="M77" i="40"/>
  <c r="AD77" i="40"/>
  <c r="AG77" i="40"/>
  <c r="H78" i="40"/>
  <c r="AD78" i="40"/>
  <c r="AG78" i="40"/>
  <c r="AG74" i="40"/>
  <c r="AG82" i="40"/>
  <c r="AG9" i="40"/>
  <c r="AD14" i="40"/>
  <c r="AD29" i="40"/>
  <c r="AD47" i="40"/>
  <c r="AD74" i="40"/>
  <c r="AD82" i="40"/>
  <c r="AD9" i="40"/>
  <c r="AG85" i="40"/>
  <c r="AG86" i="40"/>
  <c r="AG87" i="40"/>
  <c r="AG88" i="40"/>
  <c r="AG90" i="40"/>
  <c r="AG93" i="40"/>
  <c r="AG96" i="40"/>
  <c r="AD85" i="40"/>
  <c r="AD86" i="40"/>
  <c r="AD88" i="40"/>
  <c r="AD90" i="40"/>
  <c r="AD93" i="40"/>
  <c r="AD96" i="40"/>
  <c r="AE29" i="40"/>
  <c r="AE86" i="40"/>
  <c r="AE34" i="40"/>
  <c r="AE87" i="40"/>
  <c r="AE47" i="40"/>
  <c r="AE88" i="40"/>
  <c r="AE93" i="40"/>
  <c r="AF94" i="40"/>
  <c r="AG95" i="40"/>
  <c r="AG94" i="40"/>
  <c r="L15" i="50"/>
  <c r="M15" i="50"/>
  <c r="I16" i="50"/>
  <c r="J16" i="50"/>
  <c r="K16" i="50"/>
  <c r="I17" i="50"/>
  <c r="J17" i="50"/>
  <c r="K17" i="50"/>
  <c r="H18" i="50"/>
  <c r="H19" i="50"/>
  <c r="H20" i="50"/>
  <c r="L20" i="50"/>
  <c r="M20" i="50"/>
  <c r="H21" i="50"/>
  <c r="L21" i="50"/>
  <c r="M21" i="50"/>
  <c r="L22" i="50"/>
  <c r="M22" i="50"/>
  <c r="H23" i="50"/>
  <c r="L23" i="50"/>
  <c r="M23" i="50"/>
  <c r="H24" i="50"/>
  <c r="L24" i="50"/>
  <c r="M24" i="50"/>
  <c r="I25" i="50"/>
  <c r="J25" i="50"/>
  <c r="K25" i="50"/>
  <c r="I26" i="50"/>
  <c r="J26" i="50"/>
  <c r="K26" i="50"/>
  <c r="Q30" i="50"/>
  <c r="S30" i="50"/>
  <c r="I31" i="50"/>
  <c r="J31" i="50"/>
  <c r="K31" i="50"/>
  <c r="Q35" i="50"/>
  <c r="S35" i="50"/>
  <c r="Q48" i="50"/>
  <c r="S48" i="50"/>
  <c r="I49" i="50"/>
  <c r="J49" i="50"/>
  <c r="I50" i="50"/>
  <c r="J50" i="50"/>
  <c r="I51" i="50"/>
  <c r="J51" i="50"/>
  <c r="I54" i="50"/>
  <c r="J54" i="50"/>
  <c r="K54" i="50"/>
  <c r="H75" i="50"/>
  <c r="H76" i="50"/>
  <c r="L77" i="50"/>
  <c r="M77" i="50"/>
  <c r="H78" i="50"/>
  <c r="L15" i="54"/>
  <c r="M15" i="54"/>
  <c r="I16" i="54"/>
  <c r="J16" i="54"/>
  <c r="K16" i="54"/>
  <c r="I17" i="54"/>
  <c r="J17" i="54"/>
  <c r="K17" i="54"/>
  <c r="H18" i="54"/>
  <c r="H19" i="54"/>
  <c r="H20" i="54"/>
  <c r="L20" i="54"/>
  <c r="M20" i="54"/>
  <c r="H21" i="54"/>
  <c r="L21" i="54"/>
  <c r="M21" i="54"/>
  <c r="L22" i="54"/>
  <c r="M22" i="54"/>
  <c r="H23" i="54"/>
  <c r="L23" i="54"/>
  <c r="M23" i="54"/>
  <c r="H24" i="54"/>
  <c r="L24" i="54"/>
  <c r="M24" i="54"/>
  <c r="I25" i="54"/>
  <c r="J25" i="54"/>
  <c r="K25" i="54"/>
  <c r="I26" i="54"/>
  <c r="J26" i="54"/>
  <c r="K26" i="54"/>
  <c r="Q30" i="54"/>
  <c r="S30" i="54"/>
  <c r="I31" i="54"/>
  <c r="J31" i="54"/>
  <c r="K31" i="54"/>
  <c r="Q35" i="54"/>
  <c r="S35" i="54"/>
  <c r="Q48" i="54"/>
  <c r="S48" i="54"/>
  <c r="I49" i="54"/>
  <c r="J49" i="54"/>
  <c r="I50" i="54"/>
  <c r="J50" i="54"/>
  <c r="I51" i="54"/>
  <c r="J51" i="54"/>
  <c r="I54" i="54"/>
  <c r="J54" i="54"/>
  <c r="K54" i="54"/>
  <c r="H75" i="54"/>
  <c r="H76" i="54"/>
  <c r="L77" i="54"/>
  <c r="M77" i="54"/>
  <c r="H78" i="54"/>
  <c r="H82" i="11"/>
  <c r="H85" i="11"/>
  <c r="H90" i="11"/>
  <c r="H93" i="11"/>
  <c r="H96" i="11"/>
  <c r="I82" i="11"/>
  <c r="I85" i="11"/>
  <c r="I86" i="11"/>
  <c r="I88" i="11"/>
  <c r="I93" i="11"/>
  <c r="I96" i="11"/>
  <c r="J82" i="11"/>
  <c r="J85" i="11"/>
  <c r="J86" i="11"/>
  <c r="J88" i="11"/>
  <c r="J93" i="11"/>
  <c r="J96" i="11"/>
  <c r="K82" i="11"/>
  <c r="K85" i="11"/>
  <c r="K86" i="11"/>
  <c r="K88" i="11"/>
  <c r="K93" i="11"/>
  <c r="K96" i="11"/>
  <c r="L82" i="11"/>
  <c r="L85" i="11"/>
  <c r="L90" i="11"/>
  <c r="L93" i="11"/>
  <c r="L96" i="11"/>
  <c r="M82" i="11"/>
  <c r="M85" i="11"/>
  <c r="M90" i="11"/>
  <c r="M93" i="11"/>
  <c r="M96" i="11"/>
  <c r="Q82" i="11"/>
  <c r="Q86" i="11"/>
  <c r="Q87" i="11"/>
  <c r="Q88" i="11"/>
  <c r="Q93" i="11"/>
  <c r="Q96" i="11"/>
  <c r="S82" i="11"/>
  <c r="S86" i="11"/>
  <c r="S87" i="11"/>
  <c r="S88" i="11"/>
  <c r="S93" i="11"/>
  <c r="S96" i="11"/>
  <c r="AE82" i="11"/>
  <c r="AE96" i="11"/>
  <c r="H82" i="38"/>
  <c r="H85" i="38"/>
  <c r="H90" i="38"/>
  <c r="H93" i="38"/>
  <c r="H96" i="38"/>
  <c r="I82" i="38"/>
  <c r="I85" i="38"/>
  <c r="I86" i="38"/>
  <c r="I88" i="38"/>
  <c r="I93" i="38"/>
  <c r="I96" i="38"/>
  <c r="J82" i="38"/>
  <c r="J85" i="38"/>
  <c r="J86" i="38"/>
  <c r="J88" i="38"/>
  <c r="J93" i="38"/>
  <c r="J96" i="38"/>
  <c r="K82" i="38"/>
  <c r="K85" i="38"/>
  <c r="K86" i="38"/>
  <c r="K88" i="38"/>
  <c r="K93" i="38"/>
  <c r="K96" i="38"/>
  <c r="L82" i="38"/>
  <c r="L85" i="38"/>
  <c r="L90" i="38"/>
  <c r="L93" i="38"/>
  <c r="L96" i="38"/>
  <c r="M82" i="38"/>
  <c r="M85" i="38"/>
  <c r="M90" i="38"/>
  <c r="M93" i="38"/>
  <c r="M96" i="38"/>
  <c r="Q82" i="38"/>
  <c r="Q86" i="38"/>
  <c r="Q87" i="38"/>
  <c r="Q88" i="38"/>
  <c r="Q93" i="38"/>
  <c r="Q96" i="38"/>
  <c r="S82" i="38"/>
  <c r="S86" i="38"/>
  <c r="S87" i="38"/>
  <c r="S88" i="38"/>
  <c r="S93" i="38"/>
  <c r="S96" i="38"/>
  <c r="AE82" i="38"/>
  <c r="AE96" i="38"/>
  <c r="H82" i="40"/>
  <c r="H85" i="40"/>
  <c r="H90" i="40"/>
  <c r="H93" i="40"/>
  <c r="H96" i="40"/>
  <c r="I82" i="40"/>
  <c r="I85" i="40"/>
  <c r="I86" i="40"/>
  <c r="I88" i="40"/>
  <c r="I93" i="40"/>
  <c r="I96" i="40"/>
  <c r="J82" i="40"/>
  <c r="J85" i="40"/>
  <c r="J86" i="40"/>
  <c r="J88" i="40"/>
  <c r="J93" i="40"/>
  <c r="J96" i="40"/>
  <c r="K82" i="40"/>
  <c r="K85" i="40"/>
  <c r="K86" i="40"/>
  <c r="K88" i="40"/>
  <c r="K93" i="40"/>
  <c r="K96" i="40"/>
  <c r="L82" i="40"/>
  <c r="L85" i="40"/>
  <c r="L90" i="40"/>
  <c r="L93" i="40"/>
  <c r="L96" i="40"/>
  <c r="M82" i="40"/>
  <c r="M85" i="40"/>
  <c r="M90" i="40"/>
  <c r="M93" i="40"/>
  <c r="M96" i="40"/>
  <c r="Q82" i="40"/>
  <c r="Q86" i="40"/>
  <c r="Q87" i="40"/>
  <c r="Q88" i="40"/>
  <c r="Q93" i="40"/>
  <c r="Q96" i="40"/>
  <c r="S82" i="40"/>
  <c r="S86" i="40"/>
  <c r="S87" i="40"/>
  <c r="S88" i="40"/>
  <c r="S93" i="40"/>
  <c r="S96" i="40"/>
  <c r="AE82" i="40"/>
  <c r="AE96" i="40"/>
  <c r="O94" i="11"/>
  <c r="S94" i="11"/>
  <c r="S95" i="11"/>
  <c r="O94" i="38"/>
  <c r="S94" i="38"/>
  <c r="S95" i="38"/>
  <c r="O94" i="40"/>
  <c r="S94" i="40"/>
  <c r="S95" i="40"/>
  <c r="AE9" i="40"/>
  <c r="AE9" i="38"/>
  <c r="AE9" i="11"/>
  <c r="AK82" i="11"/>
  <c r="AK9" i="11"/>
  <c r="AK29" i="11"/>
  <c r="AK30" i="11"/>
  <c r="AK34" i="11"/>
  <c r="AK35" i="11"/>
  <c r="AK47" i="11"/>
  <c r="AK48" i="11"/>
  <c r="AK86" i="11"/>
  <c r="AK87" i="11"/>
  <c r="AK88" i="11"/>
  <c r="AK82" i="38"/>
  <c r="AK9" i="38"/>
  <c r="AK29" i="38"/>
  <c r="AK30" i="38"/>
  <c r="AK34" i="38"/>
  <c r="AK35" i="38"/>
  <c r="AK47" i="38"/>
  <c r="AK48" i="38"/>
  <c r="AK86" i="38"/>
  <c r="AK87" i="38"/>
  <c r="AK88" i="38"/>
  <c r="G45" i="4"/>
  <c r="AG85" i="10"/>
  <c r="AM85" i="10"/>
  <c r="AD14" i="10"/>
  <c r="AD85" i="10"/>
  <c r="AJ85" i="10"/>
  <c r="AM15" i="10"/>
  <c r="AJ15" i="10"/>
  <c r="AM14" i="10"/>
  <c r="AJ14" i="10"/>
  <c r="AM82" i="10"/>
  <c r="AM9" i="10"/>
  <c r="AD82" i="10"/>
  <c r="AJ82" i="10"/>
  <c r="AJ9" i="10"/>
  <c r="AG9" i="10"/>
  <c r="AD9" i="10"/>
  <c r="G51" i="4"/>
  <c r="AD93" i="10"/>
  <c r="AD96" i="10"/>
  <c r="AG94" i="10"/>
  <c r="AF94" i="10"/>
  <c r="AG95" i="10"/>
  <c r="AG93" i="10"/>
  <c r="AG96" i="10"/>
  <c r="AD16" i="11"/>
  <c r="AG16" i="11"/>
  <c r="AD17" i="11"/>
  <c r="AG17" i="11"/>
  <c r="AD25" i="11"/>
  <c r="AG25" i="11"/>
  <c r="AD26" i="11"/>
  <c r="AG26" i="11"/>
  <c r="AD48" i="11"/>
  <c r="AG48" i="11"/>
  <c r="AD54" i="11"/>
  <c r="AG54" i="11"/>
  <c r="AG47" i="11"/>
  <c r="AD75" i="11"/>
  <c r="AG75" i="11"/>
  <c r="AD76" i="11"/>
  <c r="AG76" i="11"/>
  <c r="AD77" i="11"/>
  <c r="AG77" i="11"/>
  <c r="AG74" i="11"/>
  <c r="AG9" i="11"/>
  <c r="AD14" i="11"/>
  <c r="AD47" i="11"/>
  <c r="AD74" i="11"/>
  <c r="AD82" i="11"/>
  <c r="AD9" i="11"/>
  <c r="AD85" i="11"/>
  <c r="AD88" i="11"/>
  <c r="AD90" i="11"/>
  <c r="AD93" i="11"/>
  <c r="AG94" i="11"/>
  <c r="AF94" i="11"/>
  <c r="AG95" i="11"/>
  <c r="AD96" i="11"/>
  <c r="AG85" i="11"/>
  <c r="AG88" i="11"/>
  <c r="AG90" i="11"/>
  <c r="AG93" i="11"/>
  <c r="AG96" i="11"/>
  <c r="AJ82" i="11"/>
  <c r="AJ9" i="11"/>
  <c r="AM82" i="11"/>
  <c r="AM9" i="11"/>
  <c r="AJ14" i="11"/>
  <c r="AM14" i="11"/>
  <c r="AJ15" i="11"/>
  <c r="AM15" i="11"/>
  <c r="AJ16" i="11"/>
  <c r="AM16" i="11"/>
  <c r="AJ17" i="11"/>
  <c r="AM17" i="11"/>
  <c r="AJ20" i="11"/>
  <c r="AM20" i="11"/>
  <c r="AJ21" i="11"/>
  <c r="AM21" i="11"/>
  <c r="AJ22" i="11"/>
  <c r="AM22" i="11"/>
  <c r="AJ23" i="11"/>
  <c r="AM23" i="11"/>
  <c r="AJ24" i="11"/>
  <c r="AM24" i="11"/>
  <c r="AJ25" i="11"/>
  <c r="AM25" i="11"/>
  <c r="AJ26" i="11"/>
  <c r="AM26" i="11"/>
  <c r="AJ47" i="11"/>
  <c r="AM47" i="11"/>
  <c r="AM48" i="11"/>
  <c r="AJ54" i="11"/>
  <c r="AM54" i="11"/>
  <c r="AJ74" i="11"/>
  <c r="AM74" i="11"/>
  <c r="AJ75" i="11"/>
  <c r="AM75" i="11"/>
  <c r="AJ76" i="11"/>
  <c r="AM76" i="11"/>
  <c r="AJ77" i="11"/>
  <c r="AM77" i="11"/>
  <c r="AJ85" i="11"/>
  <c r="AM85" i="11"/>
  <c r="AJ88" i="11"/>
  <c r="AM88" i="11"/>
  <c r="AJ90" i="11"/>
  <c r="AM90" i="11"/>
  <c r="AJ48" i="11"/>
  <c r="AG85" i="35"/>
  <c r="AM85" i="35"/>
  <c r="AD14" i="35"/>
  <c r="AD85" i="35"/>
  <c r="AJ85" i="35"/>
  <c r="AM15" i="35"/>
  <c r="AJ15" i="35"/>
  <c r="AM14" i="35"/>
  <c r="AJ14" i="35"/>
  <c r="AM82" i="35"/>
  <c r="AM9" i="35"/>
  <c r="AD82" i="35"/>
  <c r="AJ82" i="35"/>
  <c r="AJ9" i="35"/>
  <c r="AG93" i="35"/>
  <c r="AG96" i="35"/>
  <c r="AD93" i="35"/>
  <c r="AD96" i="35"/>
  <c r="AF94" i="35"/>
  <c r="AG95" i="35"/>
  <c r="AG94" i="35"/>
  <c r="AD9" i="35"/>
  <c r="AG9" i="35"/>
  <c r="E31" i="4"/>
  <c r="E32" i="4"/>
  <c r="E55" i="4"/>
  <c r="E60" i="4"/>
  <c r="E65" i="4"/>
  <c r="H50" i="4"/>
  <c r="H49" i="4"/>
  <c r="H48" i="4"/>
  <c r="H47" i="4"/>
  <c r="H46" i="4"/>
  <c r="H45" i="4"/>
  <c r="AD16" i="41"/>
  <c r="AG16" i="41"/>
  <c r="AD17" i="41"/>
  <c r="AG17" i="41"/>
  <c r="AD18" i="41"/>
  <c r="AG18" i="41"/>
  <c r="AD19" i="41"/>
  <c r="AG19" i="41"/>
  <c r="AD20" i="41"/>
  <c r="AG20" i="41"/>
  <c r="AD21" i="41"/>
  <c r="AG21" i="41"/>
  <c r="AD22" i="41"/>
  <c r="AG22" i="41"/>
  <c r="AD23" i="41"/>
  <c r="AG23" i="41"/>
  <c r="AD24" i="41"/>
  <c r="AG24" i="41"/>
  <c r="AD25" i="41"/>
  <c r="AG25" i="41"/>
  <c r="AD26" i="41"/>
  <c r="AG26" i="41"/>
  <c r="AD31" i="41"/>
  <c r="AG31" i="41"/>
  <c r="AE36" i="41"/>
  <c r="AD36" i="41"/>
  <c r="AG36" i="41"/>
  <c r="AE37" i="41"/>
  <c r="AD37" i="41"/>
  <c r="AG37" i="41"/>
  <c r="AE38" i="41"/>
  <c r="AD38" i="41"/>
  <c r="AG38" i="41"/>
  <c r="AE39" i="41"/>
  <c r="AD39" i="41"/>
  <c r="AG39" i="41"/>
  <c r="AE40" i="41"/>
  <c r="AD40" i="41"/>
  <c r="AG40" i="41"/>
  <c r="AE41" i="41"/>
  <c r="AD41" i="41"/>
  <c r="AG41" i="41"/>
  <c r="AE42" i="41"/>
  <c r="AD42" i="41"/>
  <c r="AG42" i="41"/>
  <c r="AE43" i="41"/>
  <c r="AD43" i="41"/>
  <c r="AG43" i="41"/>
  <c r="AE44" i="41"/>
  <c r="AD44" i="41"/>
  <c r="AG44" i="41"/>
  <c r="AD49" i="41"/>
  <c r="AG49" i="41"/>
  <c r="AD50" i="41"/>
  <c r="AG50" i="41"/>
  <c r="AD51" i="41"/>
  <c r="AG51" i="41"/>
  <c r="AE52" i="41"/>
  <c r="AD52" i="41"/>
  <c r="AG52" i="41"/>
  <c r="AE53" i="41"/>
  <c r="AD53" i="41"/>
  <c r="AG53" i="41"/>
  <c r="AD54" i="41"/>
  <c r="AG54" i="41"/>
  <c r="AE55" i="41"/>
  <c r="AD55" i="41"/>
  <c r="AG55" i="41"/>
  <c r="AE56" i="41"/>
  <c r="AD56" i="41"/>
  <c r="AG56" i="41"/>
  <c r="AE57" i="41"/>
  <c r="AD57" i="41"/>
  <c r="AG57" i="41"/>
  <c r="AE58" i="41"/>
  <c r="AD58" i="41"/>
  <c r="AG58" i="41"/>
  <c r="AE59" i="41"/>
  <c r="AD59" i="41"/>
  <c r="AG59" i="41"/>
  <c r="AE60" i="41"/>
  <c r="AD60" i="41"/>
  <c r="AG60" i="41"/>
  <c r="AE61" i="41"/>
  <c r="AD61" i="41"/>
  <c r="AG61" i="41"/>
  <c r="AE62" i="41"/>
  <c r="AD62" i="41"/>
  <c r="AG62" i="41"/>
  <c r="AE63" i="41"/>
  <c r="AD63" i="41"/>
  <c r="AG63" i="41"/>
  <c r="AE64" i="41"/>
  <c r="AD64" i="41"/>
  <c r="AG64" i="41"/>
  <c r="AE69" i="41"/>
  <c r="AD69" i="41"/>
  <c r="AG69" i="41"/>
  <c r="AE70" i="41"/>
  <c r="AD70" i="41"/>
  <c r="AG70" i="41"/>
  <c r="AE71" i="41"/>
  <c r="AD71" i="41"/>
  <c r="AG71" i="41"/>
  <c r="AD76" i="41"/>
  <c r="AG76" i="41"/>
  <c r="AD77" i="41"/>
  <c r="AG77" i="41"/>
  <c r="AD78" i="41"/>
  <c r="AG78" i="41"/>
  <c r="AD15" i="41"/>
  <c r="AG15" i="41"/>
  <c r="AG14" i="41"/>
  <c r="AD30" i="41"/>
  <c r="AE30" i="41"/>
  <c r="AG30" i="41"/>
  <c r="AG29" i="41"/>
  <c r="AD35" i="41"/>
  <c r="AE35" i="41"/>
  <c r="AG35" i="41"/>
  <c r="AG34" i="41"/>
  <c r="AD48" i="41"/>
  <c r="AE48" i="41"/>
  <c r="AG48" i="41"/>
  <c r="AG47" i="41"/>
  <c r="AD68" i="41"/>
  <c r="AE68" i="41"/>
  <c r="AG68" i="41"/>
  <c r="AG67" i="41"/>
  <c r="AD75" i="41"/>
  <c r="AG75" i="41"/>
  <c r="AG74" i="41"/>
  <c r="AG82" i="41"/>
  <c r="AG9" i="41"/>
  <c r="AD14" i="41"/>
  <c r="AD29" i="41"/>
  <c r="AD34" i="41"/>
  <c r="AD47" i="41"/>
  <c r="AD67" i="41"/>
  <c r="AD74" i="41"/>
  <c r="AD82" i="41"/>
  <c r="AD9" i="41"/>
  <c r="AG86" i="41"/>
  <c r="AG87" i="41"/>
  <c r="AG88" i="41"/>
  <c r="AG89" i="41"/>
  <c r="AG90" i="41"/>
  <c r="AG85" i="41"/>
  <c r="AG93" i="41"/>
  <c r="AG96" i="41"/>
  <c r="AD86" i="41"/>
  <c r="AD87" i="41"/>
  <c r="AD88" i="41"/>
  <c r="AD89" i="41"/>
  <c r="AD90" i="41"/>
  <c r="AD85" i="41"/>
  <c r="AD93" i="41"/>
  <c r="AD96" i="41"/>
  <c r="AE34" i="41"/>
  <c r="AE87" i="41"/>
  <c r="AE47" i="41"/>
  <c r="AE88" i="41"/>
  <c r="AE67" i="41"/>
  <c r="AE89" i="41"/>
  <c r="AE29" i="41"/>
  <c r="AE86" i="41"/>
  <c r="AE93" i="41"/>
  <c r="AF94" i="41"/>
  <c r="AG95" i="41"/>
  <c r="AG94" i="41"/>
  <c r="H90" i="41"/>
  <c r="H82" i="41"/>
  <c r="H85" i="41"/>
  <c r="H93" i="41"/>
  <c r="H96" i="41"/>
  <c r="I86" i="41"/>
  <c r="I87" i="41"/>
  <c r="I88" i="41"/>
  <c r="I89" i="41"/>
  <c r="I85" i="41"/>
  <c r="I93" i="41"/>
  <c r="I82" i="41"/>
  <c r="I96" i="41"/>
  <c r="J86" i="41"/>
  <c r="J87" i="41"/>
  <c r="J88" i="41"/>
  <c r="J89" i="41"/>
  <c r="J85" i="41"/>
  <c r="J93" i="41"/>
  <c r="J82" i="41"/>
  <c r="J96" i="41"/>
  <c r="K86" i="41"/>
  <c r="K87" i="41"/>
  <c r="K88" i="41"/>
  <c r="K89" i="41"/>
  <c r="K85" i="41"/>
  <c r="K93" i="41"/>
  <c r="K82" i="41"/>
  <c r="K96" i="41"/>
  <c r="L90" i="41"/>
  <c r="L85" i="41"/>
  <c r="L93" i="41"/>
  <c r="L82" i="41"/>
  <c r="L96" i="41"/>
  <c r="M90" i="41"/>
  <c r="M85" i="41"/>
  <c r="M93" i="41"/>
  <c r="M82" i="41"/>
  <c r="M96" i="41"/>
  <c r="Q87" i="41"/>
  <c r="Q88" i="41"/>
  <c r="Q89" i="41"/>
  <c r="Q82" i="41"/>
  <c r="Q86" i="41"/>
  <c r="Q93" i="41"/>
  <c r="Q96" i="41"/>
  <c r="S87" i="41"/>
  <c r="S88" i="41"/>
  <c r="S89" i="41"/>
  <c r="S86" i="41"/>
  <c r="S93" i="41"/>
  <c r="S82" i="41"/>
  <c r="S96" i="41"/>
  <c r="AE82" i="41"/>
  <c r="AE96" i="41"/>
  <c r="S95" i="41"/>
  <c r="S94" i="41"/>
  <c r="O94" i="41"/>
  <c r="AE9" i="41"/>
</calcChain>
</file>

<file path=xl/comments1.xml><?xml version="1.0" encoding="utf-8"?>
<comments xmlns="http://schemas.openxmlformats.org/spreadsheetml/2006/main">
  <authors>
    <author>Tony Magson</author>
    <author>bedav</author>
  </authors>
  <commentList>
    <comment ref="B38" authorId="0">
      <text>
        <r>
          <rPr>
            <sz val="10"/>
            <color indexed="81"/>
            <rFont val="Tahoma"/>
            <family val="2"/>
          </rPr>
          <t>If X &gt; 0, then X will be set equal to zero for the purposes of the side constraint formula.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4" authorId="1">
      <text>
        <r>
          <rPr>
            <sz val="9"/>
            <color indexed="81"/>
            <rFont val="Tahoma"/>
            <family val="2"/>
          </rPr>
          <t xml:space="preserve">Over recovery should be entered as a negative. Under recovery entered as a positive. </t>
        </r>
      </text>
    </comment>
    <comment ref="E84" authorId="1">
      <text>
        <r>
          <rPr>
            <sz val="9"/>
            <color indexed="81"/>
            <rFont val="Tahoma"/>
            <family val="2"/>
          </rPr>
          <t xml:space="preserve">Over recovery should be entered as a negative. Under recovery entered as a positive. </t>
        </r>
      </text>
    </comment>
  </commentList>
</comments>
</file>

<file path=xl/comments2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3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4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5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6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7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8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9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0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1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2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3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4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5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6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7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8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19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20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21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comments22.xml><?xml version="1.0" encoding="utf-8"?>
<comments xmlns="http://schemas.openxmlformats.org/spreadsheetml/2006/main">
  <authors>
    <author>Tony Magson</author>
  </authors>
  <commentList>
    <comment ref="G7" authorId="0">
      <text>
        <r>
          <rPr>
            <sz val="9"/>
            <color indexed="81"/>
            <rFont val="Tahoma"/>
            <family val="2"/>
          </rPr>
          <t xml:space="preserve">When printing to remove extraneous formatting, delete the words "No Print", then reinstate when finished.
</t>
        </r>
      </text>
    </comment>
  </commentList>
</comments>
</file>

<file path=xl/sharedStrings.xml><?xml version="1.0" encoding="utf-8"?>
<sst xmlns="http://schemas.openxmlformats.org/spreadsheetml/2006/main" count="8393" uniqueCount="350">
  <si>
    <t>MODEL FOR DISTRIBUTION NETWORK TARIFFS ANNUAL PROPOSALS</t>
  </si>
  <si>
    <t>Purpose of the model</t>
  </si>
  <si>
    <t>This model is only intended to provide an indication of the scope and level of detail the NSW DNSPs are to include in their</t>
  </si>
  <si>
    <t>The purpose of this model is to establish whether the proposed:</t>
  </si>
  <si>
    <t>1.</t>
  </si>
  <si>
    <t>2.</t>
  </si>
  <si>
    <t>3.</t>
  </si>
  <si>
    <t>Transmission cost recovery tariffs satify the transmission recovery arrangements</t>
  </si>
  <si>
    <t>Colour coding</t>
  </si>
  <si>
    <t>Note the colour coding used in the model. Enter values in the blue shaded input cells ONLY.</t>
  </si>
  <si>
    <t>Inputs provided by DNSP</t>
  </si>
  <si>
    <t>Key results</t>
  </si>
  <si>
    <t>Hard-coded inputs eg from the NER and AER's determination</t>
  </si>
  <si>
    <t>Error checks</t>
  </si>
  <si>
    <t>Terminology</t>
  </si>
  <si>
    <t>Year t refers to the year for which tariffs are being proposed</t>
  </si>
  <si>
    <t>Year t-1 refers to the current financial year</t>
  </si>
  <si>
    <t>Year t-2 refers to the financial year previous to the current financial year</t>
  </si>
  <si>
    <t>TRANSMISSION RECOVERY ARRANGEMENTS</t>
  </si>
  <si>
    <t>Table 1</t>
  </si>
  <si>
    <t>Inputs</t>
  </si>
  <si>
    <t>t-2</t>
  </si>
  <si>
    <t>t-1</t>
  </si>
  <si>
    <t>t</t>
  </si>
  <si>
    <t>audited</t>
  </si>
  <si>
    <t>expected</t>
  </si>
  <si>
    <t>forecast</t>
  </si>
  <si>
    <t>Financial year ending</t>
  </si>
  <si>
    <t xml:space="preserve">Revenue from Transmission Cost Recovery (TCR) Tariffs </t>
  </si>
  <si>
    <t>$'000</t>
  </si>
  <si>
    <t>Transmission charges to be paid to TNSP's</t>
  </si>
  <si>
    <t>(Settlement residue payments)</t>
  </si>
  <si>
    <t xml:space="preserve">Avoided TUOS payments </t>
  </si>
  <si>
    <t>Total transmission related payments (net of settlement residue)</t>
  </si>
  <si>
    <t>Audited opening balance of trans overs/(unders) account</t>
  </si>
  <si>
    <t>Table 2</t>
  </si>
  <si>
    <t>Overs and Unders Account forecast closing balance</t>
  </si>
  <si>
    <t>t+1</t>
  </si>
  <si>
    <t>Interest rate applicable to balance</t>
  </si>
  <si>
    <t>%</t>
  </si>
  <si>
    <t>Opening balance</t>
  </si>
  <si>
    <t>Interest on opening balance (365 days)</t>
  </si>
  <si>
    <t>forecast over / (under) recovery for financial year</t>
  </si>
  <si>
    <t>Interest charged on over/under recovery for financial year</t>
  </si>
  <si>
    <t>Closing balance of transmission overs/ (unders) account</t>
  </si>
  <si>
    <t>New_South_Wales</t>
  </si>
  <si>
    <t>NEM jurisdiction</t>
  </si>
  <si>
    <t>Endeavour Energy</t>
  </si>
  <si>
    <t>Electricity distributor</t>
  </si>
  <si>
    <t>Proposed tariffs for financial year ending 30 June (t)</t>
  </si>
  <si>
    <t>OUTCOMES</t>
  </si>
  <si>
    <t>Consumer Price Index (All Groups, Weighted Average, 8 Capital Cities)</t>
  </si>
  <si>
    <t>X factor</t>
  </si>
  <si>
    <t>Table 2 - Side Constraint</t>
  </si>
  <si>
    <t>L factor</t>
  </si>
  <si>
    <t>SC = CPI + X + D + L</t>
  </si>
  <si>
    <t>Are all proposed distribution tariff classes within the price limit?</t>
  </si>
  <si>
    <t>Targeted Closing  Balance of Transmission Overs and Unders Account</t>
  </si>
  <si>
    <t>Targeted Closing  Balance of Climate Change Fund Overs and Unders Account</t>
  </si>
  <si>
    <t>Percentage of Climate Change Fund payment to be recovered from residential customers</t>
  </si>
  <si>
    <t>Tariff Classes</t>
  </si>
  <si>
    <t>Compliant?</t>
  </si>
  <si>
    <t>Actual jurisdictional scheme amounts ($'000)</t>
  </si>
  <si>
    <t>Forecast jurisdictional scheme amounts ($'000)</t>
  </si>
  <si>
    <t>Under or over recovery of jurisdictional scheme amounts ($'000)</t>
  </si>
  <si>
    <t>Revenue recovered through jurisdcitional scheme obligations ($'000)</t>
  </si>
  <si>
    <t>Jurisdictional scheme obligations does not exceed permissable amounts?</t>
  </si>
  <si>
    <t>Total</t>
  </si>
  <si>
    <t>SIDE CONSTRAINT CALCULATION</t>
  </si>
  <si>
    <t>Network tariff</t>
  </si>
  <si>
    <t>Year t notional revenue ($'000)</t>
  </si>
  <si>
    <t>Year t-1 notional revenue ($'000)</t>
  </si>
  <si>
    <t>Within</t>
  </si>
  <si>
    <t>price</t>
  </si>
  <si>
    <t>Code</t>
  </si>
  <si>
    <t>Name</t>
  </si>
  <si>
    <t>Fixed charge</t>
  </si>
  <si>
    <t>MWh</t>
  </si>
  <si>
    <t>KVA</t>
  </si>
  <si>
    <t>KW</t>
  </si>
  <si>
    <t>change</t>
  </si>
  <si>
    <t>limit?</t>
  </si>
  <si>
    <t>DUOS (t) * Forecast Q (t)</t>
  </si>
  <si>
    <t>DUOS (t-1) * Forecast Q (t)</t>
  </si>
  <si>
    <t>Revenue</t>
  </si>
  <si>
    <t>Assumption:</t>
  </si>
  <si>
    <t>Staying within 2% revenue change  for tariff class based on forecast quantities.</t>
  </si>
  <si>
    <t>CLIMATE CHANGE FUND RECOVERY ARRANGEMENTS</t>
  </si>
  <si>
    <t xml:space="preserve">Revenue from Climate Change Fund Recovery (CCF) Tariffs </t>
  </si>
  <si>
    <t>Climate Change Fund Payments</t>
  </si>
  <si>
    <t>Closing balance of Climate Change Fund overs/ (unders) account</t>
  </si>
  <si>
    <t>No Print</t>
  </si>
  <si>
    <t>DUOS proposed tariffs for year t (excluding GST)</t>
  </si>
  <si>
    <t>Non-TOU</t>
  </si>
  <si>
    <t>Peak</t>
  </si>
  <si>
    <t>Shoulder</t>
  </si>
  <si>
    <t>Off-peak</t>
  </si>
  <si>
    <t>Step 1</t>
  </si>
  <si>
    <t>Step 2</t>
  </si>
  <si>
    <t>Step 3</t>
  </si>
  <si>
    <t>Step 4</t>
  </si>
  <si>
    <t>TOTAL EXPECTED REVENUE FROM DUOS TARIFFS</t>
  </si>
  <si>
    <t>Transmission cost recovery tariffs for year t (excluding GST)</t>
  </si>
  <si>
    <t>TOTAL EXPECTED REVENUE FROM TUOS TARIFFS</t>
  </si>
  <si>
    <t>BSP Connection Point</t>
  </si>
  <si>
    <t>Loss Factor (t-2)</t>
  </si>
  <si>
    <t>Single and TOU usage charges (c/kWh)</t>
  </si>
  <si>
    <t>Step usage charges (c/kWh)</t>
  </si>
  <si>
    <t>Demand charges ($/kW/month)</t>
  </si>
  <si>
    <t>Capacity charges ($/kVA/month)</t>
  </si>
  <si>
    <t>Demand charges ($/kVA/month)</t>
  </si>
  <si>
    <t>($/year)</t>
  </si>
  <si>
    <t>TOTAL EXPECTED REVENUE FROM CCF TARIFFS</t>
  </si>
  <si>
    <t>Climate Change Fund tariffs for year t (excluding GST)</t>
  </si>
  <si>
    <t>CCF Recovery Tariff</t>
  </si>
  <si>
    <t>Transmission Cost Recovery Tariff</t>
  </si>
  <si>
    <t>DUOS Tariff</t>
  </si>
  <si>
    <t>TUOS (t) * Q (t) forecast</t>
  </si>
  <si>
    <t>DUOS (t) * Q (t) forecast</t>
  </si>
  <si>
    <t>CCF (t) * Q (t) forecast</t>
  </si>
  <si>
    <t/>
  </si>
  <si>
    <t>Cost pass through tariff adjustments for year t (excluding GST) (NOT APPLICABLE IN 2014/15)</t>
  </si>
  <si>
    <t>Cost Pass Through Tariffs</t>
  </si>
  <si>
    <t>CPT (t) * Q (t) forecast</t>
  </si>
  <si>
    <t>Jurisdictional Scheme Obligation tariffs to be recovered in financial year t (excluding GST) (NOT APPLICABLE IN 2014/15)</t>
  </si>
  <si>
    <t>Jurisdictional Scheme Obligation Tariffs</t>
  </si>
  <si>
    <t>JSO (t) * Q (t) forecast</t>
  </si>
  <si>
    <t>Network Proposed Tariffs for year t (excluding GST)</t>
  </si>
  <si>
    <t>Network Tariff</t>
  </si>
  <si>
    <t>NUOS (t) * Q (t) forecast</t>
  </si>
  <si>
    <t>Forecast quantities for year t</t>
  </si>
  <si>
    <t>Step Consumption (MWh)</t>
  </si>
  <si>
    <t>Demand (kVA/month)</t>
  </si>
  <si>
    <t>Capacity (kVA/month)</t>
  </si>
  <si>
    <t>Demand (kW/month)</t>
  </si>
  <si>
    <t>Single and TOU consumption (MWh)</t>
  </si>
  <si>
    <t>Customers</t>
  </si>
  <si>
    <t>No of</t>
  </si>
  <si>
    <t>Network (excluding CCF) Proposed Tariffs for year t (excluding GST)</t>
  </si>
  <si>
    <t>Network excluding CCF Tariffs</t>
  </si>
  <si>
    <t>NUOS ex CCF (t) * Q (t) forecast</t>
  </si>
  <si>
    <t>DUOS (t-1) * Q (t) forecast</t>
  </si>
  <si>
    <t>DUOS proposed tariffs for year t-1 (excluding GST)</t>
  </si>
  <si>
    <t>TUOS proposed tariffs for year t-1 (excluding GST)</t>
  </si>
  <si>
    <t>TUOS Tariff</t>
  </si>
  <si>
    <t>TUOS (t-1) * Q (t) forecast</t>
  </si>
  <si>
    <t>CCF proposed tariffs for year t-1 (excluding GST)</t>
  </si>
  <si>
    <t>CCF Tariff</t>
  </si>
  <si>
    <t>CCF (t-1) * Q (t) forecast</t>
  </si>
  <si>
    <t>CPT (t-1) * Q (t) forecast</t>
  </si>
  <si>
    <t>Cost Pass Through (CPT) proposed tariffs for year t-1 (excluding GST)</t>
  </si>
  <si>
    <t>Cost Past Through (CPT) Tariff</t>
  </si>
  <si>
    <t>JSO (t-1) * Q (t) forecast</t>
  </si>
  <si>
    <t>Jurisdictional Scheme Obligations (JSO) Tariff</t>
  </si>
  <si>
    <t>Jurisdictional Scheme Obligations (JSO) proposed tariffs for year t-1 (excluding GST)</t>
  </si>
  <si>
    <t>NUOS proposed tariffs for year t-1 (excluding GST)</t>
  </si>
  <si>
    <t>NUOS Tariff</t>
  </si>
  <si>
    <t>NUOS (t-1) * Q (t) forecast</t>
  </si>
  <si>
    <t>TOTAL EXPECTED REVENUE FROM NUOS TARIFFS</t>
  </si>
  <si>
    <t>% Change in DUOS Tariffs (excluding GST)</t>
  </si>
  <si>
    <t>% Change in DUOS tariff</t>
  </si>
  <si>
    <t>% Change in TUOS Tariffs (excluding GST)</t>
  </si>
  <si>
    <t>% Change in TUOS tariff</t>
  </si>
  <si>
    <t>% Change in CCF Tariffs (excluding GST)</t>
  </si>
  <si>
    <t>% Change in CCF tariff</t>
  </si>
  <si>
    <t>% Change in CPT Tariffs (excluding GST)</t>
  </si>
  <si>
    <t>% Change in CPT tariff</t>
  </si>
  <si>
    <t>TOTAL EXPECTED REVENUE FROM CPT TARIFFS</t>
  </si>
  <si>
    <t>% Change in JSO Tariffs (excluding GST)</t>
  </si>
  <si>
    <t>% Change in JSO tariff</t>
  </si>
  <si>
    <t>TOTAL EXPECTED REVENUE FROM JSO TARIFFS</t>
  </si>
  <si>
    <t>% Change in NUOS Tariffs (excluding GST)</t>
  </si>
  <si>
    <t>% Change in NUOS tariff</t>
  </si>
  <si>
    <t>Table 3 - Compliance with 6.18.5 (a) Pricing Principles</t>
  </si>
  <si>
    <t>Control Totals</t>
  </si>
  <si>
    <t>Column</t>
  </si>
  <si>
    <t>Groupings</t>
  </si>
  <si>
    <t>Seq</t>
  </si>
  <si>
    <t>TOTALS</t>
  </si>
  <si>
    <t>Summary Description</t>
  </si>
  <si>
    <t>DUOS tariffs satisfy the Revenue Price Cap annual increase</t>
  </si>
  <si>
    <t>Climate Change Fund cost recovery tariffs satify the Climate Change Fund recovery arrangements</t>
  </si>
  <si>
    <t>4.</t>
  </si>
  <si>
    <t xml:space="preserve">Revenue from Distribution Tariffs </t>
  </si>
  <si>
    <t>DISTRIBUTION RECOVERY ARRANGEMENTS</t>
  </si>
  <si>
    <t>Total distribution related payments (net of settlement residue)</t>
  </si>
  <si>
    <t>Audited opening balance of distribution overs/(unders) account</t>
  </si>
  <si>
    <t>Closing balance of Distribution overs/ (unders) account</t>
  </si>
  <si>
    <t>DUOS Adjustment Factor 1</t>
  </si>
  <si>
    <t>DUOS Adjustment Factor 2</t>
  </si>
  <si>
    <t>DUOS Target Revenue</t>
  </si>
  <si>
    <t>LRMC (t) * Q (t) forecast</t>
  </si>
  <si>
    <t>Table 4 - Distribution</t>
  </si>
  <si>
    <t>Targeted Closing  Balance of Distribution Overs and Unders Account</t>
  </si>
  <si>
    <t>Table 5 - Transmission</t>
  </si>
  <si>
    <t>Table 6 - Climate Change Fund</t>
  </si>
  <si>
    <t>Residential Tariff CCF Revenues</t>
  </si>
  <si>
    <t>Table 7 - Jurisdictional Scheme Obligations</t>
  </si>
  <si>
    <t>Table 8 - Cost Pass Through</t>
  </si>
  <si>
    <t>Actual Cost Pass Through amounts ($'000)</t>
  </si>
  <si>
    <t>Forecast Cost Pass Through amounts ($'000)</t>
  </si>
  <si>
    <t>Under or over recovery of Cost pass Through amounts ($'000)</t>
  </si>
  <si>
    <t>Cost Pass Through does not exceed permissable amounts?</t>
  </si>
  <si>
    <t>Do the proposed DUOS tariffs meet the Revenue criterion?</t>
  </si>
  <si>
    <t>Table 1 - Revenue Cap</t>
  </si>
  <si>
    <t>Proposed DUOS Tariff Revenue</t>
  </si>
  <si>
    <t>Avoidable Cost ($'000)</t>
  </si>
  <si>
    <t>Stand Alone Cost ($'000)</t>
  </si>
  <si>
    <t>Expected Revenue ($'000)</t>
  </si>
  <si>
    <t>Year t revenue change (%)</t>
  </si>
  <si>
    <t>(DUOS (t) * Q (t) forecast / DUOS (t-1) * Q (t) forecast) - 1</t>
  </si>
  <si>
    <t>(TUOS (t) * Q (t) forecast / TUOS (t-1) * Q (t) forecast) - 1</t>
  </si>
  <si>
    <t>(CCF (t) * Q (t) forecast / CCF (t-1) * Q (t) forecast) - 1</t>
  </si>
  <si>
    <t>(CPT (t) * Q (t) forecast / CPT (t-1) * Q (t) forecast) - 1</t>
  </si>
  <si>
    <t>(JSO (t) * Q (t) forecast / JSO (t-1) * Q (t) forecast) - 1</t>
  </si>
  <si>
    <t>(NUOS (t) * Q (t) forecast / NUOS (t-1) * Q (t) forecast) - 1</t>
  </si>
  <si>
    <t xml:space="preserve"> pricing proposals to be submitted to the AER as required by clause 6.18.2(a)(1) in chapter 6 of the National Electricity Rules.</t>
  </si>
  <si>
    <t>('$'000)</t>
  </si>
  <si>
    <t>Is Residential % contribution less than or equal to its maximium contribution criteria of 25%</t>
  </si>
  <si>
    <t>Annual Revenue Requirement (t-1)</t>
  </si>
  <si>
    <t>Annual Revenue Requirement (t)</t>
  </si>
  <si>
    <t>Impact on Revenue</t>
  </si>
  <si>
    <t>Other Adjustments</t>
  </si>
  <si>
    <t>Maximum Allowable Revenue (MAR)</t>
  </si>
  <si>
    <t>Revenue Reduction</t>
  </si>
  <si>
    <t>Adjusted MAR</t>
  </si>
  <si>
    <t>Overs/Unders Adjustments</t>
  </si>
  <si>
    <t>Revenue Cap</t>
  </si>
  <si>
    <t>Maximum Revenue Increase from MAR (t-1)</t>
  </si>
  <si>
    <t xml:space="preserve">      (I) - Sum of incentive scheme adjustments (t)</t>
  </si>
  <si>
    <t xml:space="preserve">     (T) - Sum of transitional adjustments in year (t)</t>
  </si>
  <si>
    <t xml:space="preserve">     (B) - Sum of annual adjt Factors in year (t)</t>
  </si>
  <si>
    <t xml:space="preserve">     Service target Performance Incentive Scheme (STPIS) Factor</t>
  </si>
  <si>
    <t>"Revenue Reduction" and "Adjusted MAR" may need removing if STPIS is part of (I) above.</t>
  </si>
  <si>
    <t>N54</t>
  </si>
  <si>
    <t>N84</t>
  </si>
  <si>
    <t>N05</t>
  </si>
  <si>
    <t>N10</t>
  </si>
  <si>
    <t>N11</t>
  </si>
  <si>
    <t>N12</t>
  </si>
  <si>
    <t>N39</t>
  </si>
  <si>
    <t>N51</t>
  </si>
  <si>
    <t>N52</t>
  </si>
  <si>
    <t>N53</t>
  </si>
  <si>
    <t>N01</t>
  </si>
  <si>
    <t>N03</t>
  </si>
  <si>
    <t>N06</t>
  </si>
  <si>
    <t>N31</t>
  </si>
  <si>
    <t>N32</t>
  </si>
  <si>
    <t>N33</t>
  </si>
  <si>
    <t>N34</t>
  </si>
  <si>
    <t>N35</t>
  </si>
  <si>
    <t>N37</t>
  </si>
  <si>
    <t>N38</t>
  </si>
  <si>
    <t>Various</t>
  </si>
  <si>
    <t>-</t>
  </si>
  <si>
    <t>N02</t>
  </si>
  <si>
    <t>N04</t>
  </si>
  <si>
    <t>N07</t>
  </si>
  <si>
    <t>N08</t>
  </si>
  <si>
    <t>N09</t>
  </si>
  <si>
    <t>N21</t>
  </si>
  <si>
    <t>N22</t>
  </si>
  <si>
    <t>N36</t>
  </si>
  <si>
    <t>N40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</si>
  <si>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</si>
  <si>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</si>
  <si>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</si>
  <si>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</si>
  <si>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</si>
  <si>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</si>
  <si>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</si>
  <si>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</si>
  <si>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</si>
  <si>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</si>
  <si>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</si>
  <si>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</si>
  <si>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</si>
  <si>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N71</t>
  </si>
  <si>
    <t>N72</t>
  </si>
  <si>
    <t>N73</t>
  </si>
  <si>
    <t>N74</t>
  </si>
  <si>
    <t>N81</t>
  </si>
  <si>
    <t>N82</t>
  </si>
  <si>
    <t>N83</t>
  </si>
  <si>
    <t>BSP 01</t>
  </si>
  <si>
    <t>BSP 02</t>
  </si>
  <si>
    <t>BSP 03</t>
  </si>
  <si>
    <t>BSP 04</t>
  </si>
  <si>
    <t>BSP 05</t>
  </si>
  <si>
    <t>BSP 06</t>
  </si>
  <si>
    <t>BSP 07</t>
  </si>
  <si>
    <t>If X &gt; 0, then X will be set equal to zero for side constraint purposes.</t>
  </si>
  <si>
    <t>DUOS tariffs satisfy the side constraint on tariff classes</t>
  </si>
  <si>
    <t xml:space="preserve">(SAMPLE ONLY) Tariff 01 </t>
  </si>
  <si>
    <t>(SAMPLE ONLY) Tariff 02</t>
  </si>
  <si>
    <t>(SAMPLE ONLY) Tariff 03</t>
  </si>
  <si>
    <t>(SAMPLE ONLY) Tariff 04</t>
  </si>
  <si>
    <t>(SAMPLE ONLY) Tariff 05</t>
  </si>
  <si>
    <t>(SAMPLE ONLY) Tariff 06</t>
  </si>
  <si>
    <t>(SAMPLE ONLY) Tariff 07</t>
  </si>
  <si>
    <t>(SAMPLE ONLY) Tariff 08</t>
  </si>
  <si>
    <t>(SAMPLE ONLY) Tariff 09</t>
  </si>
  <si>
    <t>(SAMPLE ONLY) Tariff 10</t>
  </si>
  <si>
    <t>(SAMPLE ONLY) Tariff 11</t>
  </si>
  <si>
    <t>(SAMPLE ONLY) Tariff 12</t>
  </si>
  <si>
    <t xml:space="preserve">(SAMPLE ONLY) Tariff 21 </t>
  </si>
  <si>
    <t>(SAMPLE ONLY) Tariff 22</t>
  </si>
  <si>
    <t xml:space="preserve">(SAMPLE ONLY) Tariff 31 </t>
  </si>
  <si>
    <t>(SAMPLE ONLY) Tariff 32</t>
  </si>
  <si>
    <t>(SAMPLE ONLY) Tariff 33</t>
  </si>
  <si>
    <t>(SAMPLE ONLY) Tariff 34</t>
  </si>
  <si>
    <t>(SAMPLE ONLY) Tariff 35</t>
  </si>
  <si>
    <t>(SAMPLE ONLY) Tariff 36</t>
  </si>
  <si>
    <t>(SAMPLE ONLY) Tariff 37</t>
  </si>
  <si>
    <t>(SAMPLE ONLY) Tariff 38</t>
  </si>
  <si>
    <t>(SAMPLE ONLY) Tariff 39</t>
  </si>
  <si>
    <t>(SAMPLE ONLY) Tariff 40</t>
  </si>
  <si>
    <t>(SAMPLE ONLY) Tariff N51</t>
  </si>
  <si>
    <t>(SAMPLE ONLY) Tariff N52</t>
  </si>
  <si>
    <t>(SAMPLE ONLY) Tariff N53</t>
  </si>
  <si>
    <t>(SAMPLE ONLY) Tariff N54</t>
  </si>
  <si>
    <t>(SAMPLE ONLY) Tariff N55</t>
  </si>
  <si>
    <t>(SAMPLE ONLY) Tariff N56</t>
  </si>
  <si>
    <t>(SAMPLE ONLY) Tariff N57</t>
  </si>
  <si>
    <t>(SAMPLE ONLY) Tariff N58</t>
  </si>
  <si>
    <t>(SAMPLE ONLY) Tariff N59</t>
  </si>
  <si>
    <t>(SAMPLE ONLY) Tariff N60</t>
  </si>
  <si>
    <t>(SAMPLE ONLY) Tariff N61</t>
  </si>
  <si>
    <t>(SAMPLE ONLY) Tariff N62</t>
  </si>
  <si>
    <t>(SAMPLE ONLY) Tariff N63</t>
  </si>
  <si>
    <t>(SAMPLE ONLY) Tariff N64</t>
  </si>
  <si>
    <t>(SAMPLE ONLY) Tariff N65</t>
  </si>
  <si>
    <t>(SAMPLE ONLY) Tariff N66</t>
  </si>
  <si>
    <t>(SAMPLE ONLY) Tariff N67</t>
  </si>
  <si>
    <t>(SAMPLE ONLY) Tariff N71</t>
  </si>
  <si>
    <t>(SAMPLE ONLY) Tariff N72</t>
  </si>
  <si>
    <t>(SAMPLE ONLY) Tariff N73</t>
  </si>
  <si>
    <t>(SAMPLE ONLY) Tariff N74</t>
  </si>
  <si>
    <t>(SAMPLE ONLY) Tariff N81</t>
  </si>
  <si>
    <t>(SAMPLE ONLY) Tariff N82</t>
  </si>
  <si>
    <t>(SAMPLE ONLY) Tariff N83</t>
  </si>
  <si>
    <t>(SAMPLE ONLY) Tariff N84</t>
  </si>
  <si>
    <t>Tariff Class 1</t>
  </si>
  <si>
    <t>Tariff Class 2</t>
  </si>
  <si>
    <t>Tariff Class 3</t>
  </si>
  <si>
    <t>Tariff Class 4</t>
  </si>
  <si>
    <t>Tariff Class 5</t>
  </si>
  <si>
    <t>Tariff Class 6</t>
  </si>
  <si>
    <t>D factor (zero out if not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</si>
</sst>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_);_(@_)"/>
    <numFmt numFmtId="167" formatCode="0.000"/>
    <numFmt numFmtId="168" formatCode="#,##0.00_ ;\-#,##0.00\ "/>
    <numFmt numFmtId="169" formatCode="#,##0.000"/>
    <numFmt numFmtId="170" formatCode="0.0000000%"/>
    <numFmt numFmtId="171" formatCode="0.0%"/>
    <numFmt numFmtId="172" formatCode="#,##0.0000_ ;\-#,##0.0000\ "/>
    <numFmt numFmtId="173" formatCode="#,##0.0000"/>
    <numFmt numFmtId="174" formatCode="#,##0_ ;\-#,##0\ "/>
    <numFmt numFmtId="175" formatCode="&quot;$&quot;#,##0"/>
    <numFmt numFmtId="176" formatCode="&quot;$&quot;#,##0_);[Red]\(&quot;$&quot;#,##0\)"/>
  </numFmts>
  <fonts count="3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10"/>
      <color indexed="16"/>
      <name val="Arial"/>
      <family val="2"/>
    </font>
    <font>
      <sz val="10"/>
      <color indexed="33"/>
      <name val="Arial"/>
      <family val="2"/>
    </font>
    <font>
      <sz val="8"/>
      <color indexed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i/>
      <sz val="11"/>
      <color indexed="39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sz val="9"/>
      <color rgb="FFFF0000"/>
      <name val="Arial"/>
      <family val="2"/>
    </font>
    <font>
      <sz val="10"/>
      <color theme="1" tint="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5" fillId="2" borderId="0" applyNumberFormat="0" applyFont="0" applyBorder="0" applyAlignment="0">
      <alignment horizontal="right"/>
      <protection locked="0"/>
    </xf>
    <xf numFmtId="9" fontId="1" fillId="0" borderId="0" applyFont="0" applyFill="0" applyBorder="0" applyAlignment="0" applyProtection="0"/>
  </cellStyleXfs>
  <cellXfs count="5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2" fontId="7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Alignment="1" applyProtection="1">
      <alignment horizontal="left" vertical="center" wrapText="1"/>
      <protection locked="0"/>
    </xf>
    <xf numFmtId="2" fontId="9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0" fillId="0" borderId="0" xfId="0" applyProtection="1"/>
    <xf numFmtId="2" fontId="4" fillId="0" borderId="0" xfId="1" applyNumberFormat="1" applyFont="1" applyAlignment="1" applyProtection="1">
      <alignment horizontal="left"/>
    </xf>
    <xf numFmtId="0" fontId="2" fillId="0" borderId="2" xfId="0" applyFont="1" applyBorder="1" applyAlignment="1" applyProtection="1">
      <alignment vertical="center"/>
    </xf>
    <xf numFmtId="0" fontId="0" fillId="3" borderId="0" xfId="0" applyFill="1" applyProtection="1"/>
    <xf numFmtId="0" fontId="2" fillId="0" borderId="3" xfId="0" applyFont="1" applyBorder="1" applyProtection="1"/>
    <xf numFmtId="0" fontId="0" fillId="3" borderId="4" xfId="0" applyFill="1" applyBorder="1" applyProtection="1"/>
    <xf numFmtId="0" fontId="3" fillId="3" borderId="4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1" fontId="3" fillId="3" borderId="7" xfId="0" applyNumberFormat="1" applyFont="1" applyFill="1" applyBorder="1" applyAlignment="1" applyProtection="1">
      <alignment horizontal="right"/>
    </xf>
    <xf numFmtId="1" fontId="3" fillId="3" borderId="8" xfId="0" applyNumberFormat="1" applyFont="1" applyFill="1" applyBorder="1" applyAlignment="1" applyProtection="1">
      <alignment horizontal="right"/>
    </xf>
    <xf numFmtId="0" fontId="5" fillId="3" borderId="9" xfId="0" applyFont="1" applyFill="1" applyBorder="1" applyProtection="1"/>
    <xf numFmtId="0" fontId="0" fillId="3" borderId="10" xfId="0" applyFill="1" applyBorder="1" applyProtection="1"/>
    <xf numFmtId="0" fontId="0" fillId="0" borderId="0" xfId="0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3" borderId="7" xfId="0" applyFill="1" applyBorder="1" applyAlignment="1" applyProtection="1">
      <alignment horizontal="center"/>
    </xf>
    <xf numFmtId="166" fontId="3" fillId="3" borderId="8" xfId="1" applyNumberFormat="1" applyFont="1" applyFill="1" applyBorder="1" applyProtection="1"/>
    <xf numFmtId="0" fontId="0" fillId="3" borderId="6" xfId="0" applyFill="1" applyBorder="1" applyAlignment="1" applyProtection="1">
      <alignment wrapText="1"/>
    </xf>
    <xf numFmtId="166" fontId="5" fillId="3" borderId="6" xfId="0" applyNumberFormat="1" applyFont="1" applyFill="1" applyBorder="1" applyAlignment="1" applyProtection="1">
      <alignment horizontal="right"/>
    </xf>
    <xf numFmtId="166" fontId="5" fillId="3" borderId="6" xfId="0" applyNumberFormat="1" applyFont="1" applyFill="1" applyBorder="1" applyAlignment="1" applyProtection="1">
      <alignment horizontal="right"/>
      <protection locked="0"/>
    </xf>
    <xf numFmtId="166" fontId="5" fillId="3" borderId="8" xfId="1" applyNumberFormat="1" applyFont="1" applyFill="1" applyBorder="1" applyProtection="1"/>
    <xf numFmtId="166" fontId="5" fillId="0" borderId="6" xfId="2" applyNumberFormat="1" applyFont="1" applyFill="1" applyBorder="1" applyAlignment="1" applyProtection="1">
      <alignment horizontal="right"/>
    </xf>
    <xf numFmtId="166" fontId="5" fillId="0" borderId="8" xfId="2" applyNumberFormat="1" applyFont="1" applyFill="1" applyBorder="1" applyAlignment="1" applyProtection="1">
      <alignment horizontal="right"/>
    </xf>
    <xf numFmtId="166" fontId="3" fillId="3" borderId="6" xfId="0" applyNumberFormat="1" applyFont="1" applyFill="1" applyBorder="1" applyProtection="1"/>
    <xf numFmtId="166" fontId="3" fillId="3" borderId="8" xfId="0" applyNumberFormat="1" applyFont="1" applyFill="1" applyBorder="1" applyProtection="1"/>
    <xf numFmtId="0" fontId="0" fillId="3" borderId="6" xfId="0" applyFill="1" applyBorder="1" applyProtection="1"/>
    <xf numFmtId="166" fontId="5" fillId="3" borderId="6" xfId="0" applyNumberFormat="1" applyFont="1" applyFill="1" applyBorder="1" applyProtection="1"/>
    <xf numFmtId="166" fontId="5" fillId="3" borderId="8" xfId="0" applyNumberFormat="1" applyFont="1" applyFill="1" applyBorder="1" applyProtection="1"/>
    <xf numFmtId="166" fontId="5" fillId="0" borderId="6" xfId="2" applyNumberFormat="1" applyFont="1" applyFill="1" applyBorder="1" applyAlignment="1" applyProtection="1">
      <protection locked="0"/>
    </xf>
    <xf numFmtId="3" fontId="5" fillId="3" borderId="6" xfId="0" applyNumberFormat="1" applyFont="1" applyFill="1" applyBorder="1" applyProtection="1"/>
    <xf numFmtId="3" fontId="5" fillId="3" borderId="8" xfId="0" applyNumberFormat="1" applyFont="1" applyFill="1" applyBorder="1" applyProtection="1"/>
    <xf numFmtId="0" fontId="0" fillId="3" borderId="9" xfId="0" applyFill="1" applyBorder="1" applyProtection="1"/>
    <xf numFmtId="0" fontId="0" fillId="3" borderId="10" xfId="0" applyFill="1" applyBorder="1" applyAlignment="1" applyProtection="1">
      <alignment horizontal="center"/>
    </xf>
    <xf numFmtId="3" fontId="19" fillId="3" borderId="9" xfId="2" applyNumberFormat="1" applyFont="1" applyFill="1" applyBorder="1" applyAlignment="1" applyProtection="1">
      <alignment horizontal="right"/>
    </xf>
    <xf numFmtId="3" fontId="5" fillId="3" borderId="9" xfId="2" applyNumberFormat="1" applyFont="1" applyFill="1" applyBorder="1" applyAlignment="1" applyProtection="1">
      <alignment horizontal="right"/>
    </xf>
    <xf numFmtId="164" fontId="5" fillId="3" borderId="11" xfId="2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1" fontId="3" fillId="3" borderId="2" xfId="0" applyNumberFormat="1" applyFont="1" applyFill="1" applyBorder="1" applyAlignment="1" applyProtection="1">
      <alignment horizontal="right"/>
    </xf>
    <xf numFmtId="1" fontId="3" fillId="3" borderId="9" xfId="0" applyNumberFormat="1" applyFont="1" applyFill="1" applyBorder="1" applyAlignment="1" applyProtection="1">
      <alignment horizontal="right"/>
    </xf>
    <xf numFmtId="1" fontId="3" fillId="3" borderId="11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0" fillId="3" borderId="8" xfId="0" applyFill="1" applyBorder="1" applyProtection="1"/>
    <xf numFmtId="166" fontId="5" fillId="0" borderId="8" xfId="2" applyNumberFormat="1" applyFont="1" applyFill="1" applyBorder="1" applyAlignment="1" applyProtection="1"/>
    <xf numFmtId="0" fontId="3" fillId="3" borderId="9" xfId="0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166" fontId="3" fillId="3" borderId="9" xfId="3" applyNumberFormat="1" applyFont="1" applyFill="1" applyBorder="1" applyProtection="1"/>
    <xf numFmtId="166" fontId="3" fillId="3" borderId="11" xfId="3" applyNumberFormat="1" applyFont="1" applyFill="1" applyBorder="1" applyProtection="1"/>
    <xf numFmtId="2" fontId="4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10" fontId="25" fillId="3" borderId="5" xfId="1" applyNumberFormat="1" applyFont="1" applyFill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</xf>
    <xf numFmtId="0" fontId="26" fillId="0" borderId="12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170" fontId="5" fillId="0" borderId="12" xfId="3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70" fontId="5" fillId="0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6" fillId="3" borderId="13" xfId="0" applyFont="1" applyFill="1" applyBorder="1" applyAlignment="1" applyProtection="1">
      <alignment vertical="center"/>
    </xf>
    <xf numFmtId="0" fontId="19" fillId="3" borderId="1" xfId="0" applyFont="1" applyFill="1" applyBorder="1" applyAlignment="1" applyProtection="1">
      <alignment vertical="center"/>
    </xf>
    <xf numFmtId="167" fontId="26" fillId="3" borderId="14" xfId="1" applyNumberFormat="1" applyFont="1" applyFill="1" applyBorder="1" applyAlignment="1" applyProtection="1">
      <alignment horizontal="center" vertical="center"/>
    </xf>
    <xf numFmtId="167" fontId="26" fillId="0" borderId="0" xfId="1" applyNumberFormat="1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vertical="center"/>
    </xf>
    <xf numFmtId="165" fontId="5" fillId="3" borderId="14" xfId="1" applyNumberFormat="1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vertical="center"/>
    </xf>
    <xf numFmtId="0" fontId="26" fillId="0" borderId="1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</xf>
    <xf numFmtId="1" fontId="3" fillId="3" borderId="9" xfId="0" applyNumberFormat="1" applyFont="1" applyFill="1" applyBorder="1" applyAlignment="1" applyProtection="1">
      <alignment horizontal="center" vertical="center"/>
    </xf>
    <xf numFmtId="1" fontId="3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8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6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/>
    </xf>
    <xf numFmtId="1" fontId="3" fillId="0" borderId="0" xfId="1" applyNumberFormat="1" applyFont="1" applyAlignment="1" applyProtection="1">
      <alignment horizontal="left"/>
    </xf>
    <xf numFmtId="2" fontId="19" fillId="0" borderId="0" xfId="1" applyNumberFormat="1" applyFont="1" applyFill="1" applyAlignment="1" applyProtection="1">
      <alignment horizontal="left"/>
    </xf>
    <xf numFmtId="164" fontId="29" fillId="0" borderId="0" xfId="1" applyNumberFormat="1" applyFont="1" applyFill="1" applyAlignment="1" applyProtection="1">
      <alignment horizontal="left"/>
    </xf>
    <xf numFmtId="2" fontId="3" fillId="0" borderId="0" xfId="1" applyNumberFormat="1" applyFont="1" applyFill="1" applyAlignment="1" applyProtection="1">
      <alignment horizontal="left"/>
    </xf>
    <xf numFmtId="2" fontId="4" fillId="0" borderId="0" xfId="1" applyNumberFormat="1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right"/>
    </xf>
    <xf numFmtId="1" fontId="2" fillId="0" borderId="12" xfId="0" applyNumberFormat="1" applyFont="1" applyFill="1" applyBorder="1" applyProtection="1"/>
    <xf numFmtId="0" fontId="0" fillId="0" borderId="12" xfId="0" applyFill="1" applyBorder="1" applyProtection="1"/>
    <xf numFmtId="0" fontId="2" fillId="0" borderId="12" xfId="0" applyFont="1" applyFill="1" applyBorder="1" applyProtection="1"/>
    <xf numFmtId="0" fontId="16" fillId="0" borderId="4" xfId="0" applyFont="1" applyFill="1" applyBorder="1" applyAlignment="1" applyProtection="1">
      <alignment horizontal="right"/>
    </xf>
    <xf numFmtId="1" fontId="2" fillId="0" borderId="3" xfId="0" applyNumberFormat="1" applyFont="1" applyFill="1" applyBorder="1" applyProtection="1"/>
    <xf numFmtId="0" fontId="0" fillId="0" borderId="5" xfId="0" applyBorder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16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center"/>
    </xf>
    <xf numFmtId="0" fontId="26" fillId="0" borderId="8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6" fontId="3" fillId="4" borderId="14" xfId="0" applyNumberFormat="1" applyFont="1" applyFill="1" applyBorder="1" applyAlignment="1" applyProtection="1">
      <alignment horizontal="center"/>
    </xf>
    <xf numFmtId="10" fontId="3" fillId="4" borderId="14" xfId="3" applyNumberFormat="1" applyFont="1" applyFill="1" applyBorder="1" applyAlignment="1" applyProtection="1">
      <alignment horizontal="center"/>
    </xf>
    <xf numFmtId="0" fontId="26" fillId="4" borderId="14" xfId="0" applyFont="1" applyFill="1" applyBorder="1" applyAlignment="1" applyProtection="1">
      <alignment horizontal="center"/>
    </xf>
    <xf numFmtId="166" fontId="5" fillId="3" borderId="14" xfId="2" applyNumberFormat="1" applyFont="1" applyFill="1" applyBorder="1" applyProtection="1">
      <alignment horizontal="right"/>
    </xf>
    <xf numFmtId="166" fontId="5" fillId="3" borderId="14" xfId="0" applyNumberFormat="1" applyFont="1" applyFill="1" applyBorder="1" applyAlignment="1" applyProtection="1">
      <alignment horizontal="center"/>
    </xf>
    <xf numFmtId="166" fontId="5" fillId="0" borderId="14" xfId="0" applyNumberFormat="1" applyFont="1" applyFill="1" applyBorder="1" applyAlignment="1" applyProtection="1">
      <alignment horizontal="right"/>
    </xf>
    <xf numFmtId="171" fontId="5" fillId="0" borderId="14" xfId="0" applyNumberFormat="1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19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/>
    <xf numFmtId="0" fontId="5" fillId="3" borderId="0" xfId="0" applyFont="1" applyFill="1" applyProtection="1">
      <protection locked="0"/>
    </xf>
    <xf numFmtId="0" fontId="5" fillId="3" borderId="0" xfId="0" applyFont="1" applyFill="1" applyProtection="1"/>
    <xf numFmtId="0" fontId="0" fillId="3" borderId="0" xfId="0" applyFill="1" applyProtection="1">
      <protection locked="0"/>
    </xf>
    <xf numFmtId="0" fontId="16" fillId="3" borderId="0" xfId="0" applyFont="1" applyFill="1" applyProtection="1">
      <protection locked="0"/>
    </xf>
    <xf numFmtId="2" fontId="2" fillId="3" borderId="0" xfId="1" applyNumberFormat="1" applyFont="1" applyFill="1" applyAlignment="1" applyProtection="1">
      <alignment horizontal="left"/>
    </xf>
    <xf numFmtId="0" fontId="17" fillId="3" borderId="0" xfId="0" applyFont="1" applyFill="1" applyProtection="1"/>
    <xf numFmtId="0" fontId="0" fillId="3" borderId="0" xfId="0" applyFill="1" applyBorder="1" applyProtection="1"/>
    <xf numFmtId="0" fontId="16" fillId="3" borderId="0" xfId="0" applyFont="1" applyFill="1" applyBorder="1" applyProtection="1"/>
    <xf numFmtId="2" fontId="3" fillId="3" borderId="0" xfId="1" applyNumberFormat="1" applyFont="1" applyFill="1" applyAlignment="1" applyProtection="1">
      <alignment horizontal="left"/>
    </xf>
    <xf numFmtId="0" fontId="18" fillId="3" borderId="0" xfId="0" applyFont="1" applyFill="1" applyProtection="1">
      <protection locked="0"/>
    </xf>
    <xf numFmtId="2" fontId="4" fillId="3" borderId="0" xfId="1" applyNumberFormat="1" applyFont="1" applyFill="1" applyAlignment="1" applyProtection="1">
      <alignment horizontal="left"/>
    </xf>
    <xf numFmtId="0" fontId="19" fillId="3" borderId="0" xfId="0" applyFont="1" applyFill="1" applyProtection="1"/>
    <xf numFmtId="0" fontId="2" fillId="3" borderId="2" xfId="0" applyFont="1" applyFill="1" applyBorder="1" applyAlignment="1" applyProtection="1">
      <alignment vertical="center"/>
    </xf>
    <xf numFmtId="166" fontId="19" fillId="3" borderId="2" xfId="2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5" fillId="3" borderId="6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horizontal="center"/>
    </xf>
    <xf numFmtId="166" fontId="5" fillId="3" borderId="6" xfId="2" applyNumberFormat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vertical="center"/>
    </xf>
    <xf numFmtId="166" fontId="5" fillId="3" borderId="8" xfId="2" applyNumberFormat="1" applyFont="1" applyFill="1" applyBorder="1" applyAlignment="1" applyProtection="1">
      <alignment horizontal="right"/>
    </xf>
    <xf numFmtId="166" fontId="5" fillId="3" borderId="8" xfId="2" applyNumberFormat="1" applyFont="1" applyFill="1" applyBorder="1" applyAlignme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2" fontId="25" fillId="0" borderId="0" xfId="1" applyNumberFormat="1" applyFont="1" applyAlignment="1" applyProtection="1">
      <alignment horizontal="left"/>
    </xf>
    <xf numFmtId="0" fontId="31" fillId="0" borderId="0" xfId="0" applyFont="1" applyAlignment="1" applyProtection="1">
      <alignment horizontal="center"/>
    </xf>
    <xf numFmtId="2" fontId="32" fillId="0" borderId="0" xfId="1" applyNumberFormat="1" applyFont="1" applyAlignment="1" applyProtection="1">
      <alignment horizontal="left"/>
    </xf>
    <xf numFmtId="10" fontId="32" fillId="0" borderId="0" xfId="3" applyNumberFormat="1" applyFont="1" applyAlignment="1" applyProtection="1">
      <alignment horizontal="left"/>
    </xf>
    <xf numFmtId="2" fontId="31" fillId="0" borderId="0" xfId="1" applyNumberFormat="1" applyFont="1" applyAlignment="1" applyProtection="1">
      <alignment horizontal="left"/>
    </xf>
    <xf numFmtId="0" fontId="31" fillId="0" borderId="0" xfId="0" applyFont="1" applyProtection="1"/>
    <xf numFmtId="0" fontId="33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Protection="1"/>
    <xf numFmtId="0" fontId="2" fillId="0" borderId="4" xfId="0" applyFont="1" applyFill="1" applyBorder="1" applyProtection="1"/>
    <xf numFmtId="0" fontId="0" fillId="0" borderId="0" xfId="0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/>
    </xf>
    <xf numFmtId="0" fontId="13" fillId="4" borderId="12" xfId="0" applyFont="1" applyFill="1" applyBorder="1" applyProtection="1"/>
    <xf numFmtId="0" fontId="13" fillId="0" borderId="0" xfId="0" applyFont="1" applyBorder="1" applyProtection="1">
      <protection locked="0"/>
    </xf>
    <xf numFmtId="0" fontId="13" fillId="0" borderId="14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3" fontId="5" fillId="0" borderId="14" xfId="1" applyNumberFormat="1" applyFon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0" fillId="0" borderId="3" xfId="0" applyFont="1" applyBorder="1" applyAlignment="1" applyProtection="1">
      <alignment horizontal="left" vertical="center"/>
    </xf>
    <xf numFmtId="1" fontId="30" fillId="0" borderId="3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  <protection locked="0"/>
    </xf>
    <xf numFmtId="172" fontId="5" fillId="0" borderId="14" xfId="1" applyNumberFormat="1" applyFont="1" applyFill="1" applyBorder="1" applyAlignment="1" applyProtection="1">
      <alignment horizontal="right" vertical="center"/>
      <protection locked="0"/>
    </xf>
    <xf numFmtId="166" fontId="5" fillId="0" borderId="14" xfId="2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 applyProtection="1">
      <alignment horizontal="center" vertical="center"/>
    </xf>
    <xf numFmtId="3" fontId="13" fillId="0" borderId="0" xfId="1" applyNumberFormat="1" applyFont="1" applyAlignment="1" applyProtection="1">
      <alignment horizontal="left" vertical="center"/>
    </xf>
    <xf numFmtId="3" fontId="0" fillId="0" borderId="0" xfId="0" applyNumberForma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vertical="center"/>
    </xf>
    <xf numFmtId="3" fontId="5" fillId="0" borderId="0" xfId="0" applyNumberFormat="1" applyFont="1" applyFill="1" applyAlignment="1" applyProtection="1">
      <alignment horizontal="right" vertic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  <protection locked="0"/>
    </xf>
    <xf numFmtId="3" fontId="18" fillId="0" borderId="0" xfId="0" applyNumberFormat="1" applyFont="1" applyFill="1" applyAlignment="1" applyProtection="1">
      <alignment vertical="center"/>
    </xf>
    <xf numFmtId="3" fontId="30" fillId="0" borderId="0" xfId="1" applyNumberFormat="1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horizontal="center" vertical="center"/>
    </xf>
    <xf numFmtId="3" fontId="13" fillId="0" borderId="0" xfId="1" applyNumberFormat="1" applyFont="1" applyAlignment="1" applyProtection="1">
      <alignment horizontal="center" vertical="center"/>
    </xf>
    <xf numFmtId="3" fontId="13" fillId="0" borderId="0" xfId="0" applyNumberFormat="1" applyFont="1" applyAlignment="1" applyProtection="1">
      <alignment vertical="center"/>
      <protection locked="0"/>
    </xf>
    <xf numFmtId="3" fontId="25" fillId="0" borderId="0" xfId="1" applyNumberFormat="1" applyFont="1" applyAlignment="1" applyProtection="1">
      <alignment horizontal="left" vertical="center"/>
    </xf>
    <xf numFmtId="3" fontId="4" fillId="0" borderId="0" xfId="1" applyNumberFormat="1" applyFont="1" applyAlignment="1" applyProtection="1">
      <alignment horizontal="left" vertical="center"/>
    </xf>
    <xf numFmtId="3" fontId="31" fillId="0" borderId="0" xfId="0" applyNumberFormat="1" applyFont="1" applyAlignment="1" applyProtection="1">
      <alignment horizontal="center" vertical="center"/>
    </xf>
    <xf numFmtId="3" fontId="33" fillId="0" borderId="0" xfId="0" applyNumberFormat="1" applyFont="1" applyFill="1" applyAlignment="1" applyProtection="1">
      <alignment vertical="center"/>
    </xf>
    <xf numFmtId="3" fontId="13" fillId="0" borderId="0" xfId="0" applyNumberFormat="1" applyFont="1" applyFill="1" applyAlignment="1" applyProtection="1">
      <alignment horizontal="center" vertical="center"/>
    </xf>
    <xf numFmtId="3" fontId="13" fillId="0" borderId="0" xfId="0" applyNumberFormat="1" applyFont="1" applyFill="1" applyAlignment="1" applyProtection="1">
      <alignment vertical="center"/>
    </xf>
    <xf numFmtId="3" fontId="0" fillId="0" borderId="0" xfId="0" applyNumberFormat="1" applyAlignment="1" applyProtection="1">
      <alignment horizontal="left"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73" fontId="0" fillId="0" borderId="0" xfId="0" applyNumberFormat="1" applyProtection="1"/>
    <xf numFmtId="173" fontId="13" fillId="0" borderId="0" xfId="0" applyNumberFormat="1" applyFont="1" applyProtection="1"/>
    <xf numFmtId="173" fontId="13" fillId="0" borderId="0" xfId="0" applyNumberFormat="1" applyFont="1" applyFill="1" applyProtection="1"/>
    <xf numFmtId="173" fontId="13" fillId="0" borderId="14" xfId="0" applyNumberFormat="1" applyFont="1" applyBorder="1" applyAlignment="1" applyProtection="1">
      <alignment horizontal="center" vertical="center" wrapText="1"/>
    </xf>
    <xf numFmtId="168" fontId="5" fillId="6" borderId="14" xfId="1" applyNumberFormat="1" applyFont="1" applyFill="1" applyBorder="1" applyAlignment="1" applyProtection="1">
      <alignment horizontal="right" vertical="center"/>
      <protection locked="0"/>
    </xf>
    <xf numFmtId="172" fontId="5" fillId="6" borderId="14" xfId="1" applyNumberFormat="1" applyFont="1" applyFill="1" applyBorder="1" applyAlignment="1" applyProtection="1">
      <alignment horizontal="right" vertical="center"/>
      <protection locked="0"/>
    </xf>
    <xf numFmtId="3" fontId="5" fillId="6" borderId="14" xfId="1" applyNumberFormat="1" applyFont="1" applyFill="1" applyBorder="1" applyAlignment="1" applyProtection="1">
      <alignment horizontal="right" vertical="center"/>
      <protection locked="0"/>
    </xf>
    <xf numFmtId="3" fontId="5" fillId="4" borderId="0" xfId="1" applyNumberFormat="1" applyFont="1" applyFill="1" applyBorder="1" applyAlignment="1" applyProtection="1">
      <alignment vertical="center"/>
      <protection locked="0"/>
    </xf>
    <xf numFmtId="0" fontId="25" fillId="7" borderId="3" xfId="0" applyFont="1" applyFill="1" applyBorder="1" applyAlignment="1" applyProtection="1">
      <alignment horizontal="left" vertical="center"/>
    </xf>
    <xf numFmtId="0" fontId="13" fillId="7" borderId="12" xfId="0" applyFont="1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center" vertical="center"/>
    </xf>
    <xf numFmtId="173" fontId="0" fillId="7" borderId="12" xfId="0" applyNumberFormat="1" applyFill="1" applyBorder="1" applyAlignment="1" applyProtection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</xf>
    <xf numFmtId="0" fontId="13" fillId="7" borderId="12" xfId="0" applyFont="1" applyFill="1" applyBorder="1" applyAlignment="1" applyProtection="1">
      <alignment vertical="center"/>
    </xf>
    <xf numFmtId="0" fontId="13" fillId="7" borderId="4" xfId="0" applyFont="1" applyFill="1" applyBorder="1" applyAlignment="1" applyProtection="1">
      <alignment horizontal="center" vertical="center"/>
    </xf>
    <xf numFmtId="3" fontId="13" fillId="0" borderId="0" xfId="1" applyNumberFormat="1" applyFont="1" applyFill="1" applyAlignment="1" applyProtection="1">
      <alignment horizontal="left" vertical="center"/>
    </xf>
    <xf numFmtId="3" fontId="13" fillId="0" borderId="0" xfId="3" applyNumberFormat="1" applyFont="1" applyAlignment="1" applyProtection="1">
      <alignment horizontal="left" vertical="center"/>
    </xf>
    <xf numFmtId="3" fontId="5" fillId="6" borderId="14" xfId="1" applyNumberFormat="1" applyFont="1" applyFill="1" applyBorder="1" applyAlignment="1" applyProtection="1">
      <alignment horizontal="center" vertical="center"/>
      <protection locked="0"/>
    </xf>
    <xf numFmtId="3" fontId="5" fillId="4" borderId="0" xfId="1" applyNumberFormat="1" applyFont="1" applyFill="1" applyBorder="1" applyAlignment="1" applyProtection="1">
      <alignment horizontal="center" vertical="center"/>
      <protection locked="0"/>
    </xf>
    <xf numFmtId="171" fontId="5" fillId="6" borderId="14" xfId="1" applyNumberFormat="1" applyFont="1" applyFill="1" applyBorder="1" applyAlignment="1" applyProtection="1">
      <alignment horizontal="right" vertical="center"/>
      <protection locked="0"/>
    </xf>
    <xf numFmtId="171" fontId="13" fillId="7" borderId="12" xfId="0" applyNumberFormat="1" applyFont="1" applyFill="1" applyBorder="1" applyAlignment="1" applyProtection="1">
      <alignment horizontal="center" vertical="center"/>
    </xf>
    <xf numFmtId="171" fontId="13" fillId="7" borderId="12" xfId="0" applyNumberFormat="1" applyFont="1" applyFill="1" applyBorder="1" applyAlignment="1" applyProtection="1">
      <alignment vertical="center"/>
    </xf>
    <xf numFmtId="10" fontId="5" fillId="6" borderId="8" xfId="3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locked="0"/>
    </xf>
    <xf numFmtId="166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12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168" fontId="5" fillId="6" borderId="12" xfId="1" applyNumberFormat="1" applyFont="1" applyFill="1" applyBorder="1" applyAlignment="1" applyProtection="1">
      <alignment horizontal="right" vertical="center"/>
      <protection locked="0"/>
    </xf>
    <xf numFmtId="172" fontId="5" fillId="6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14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</xf>
    <xf numFmtId="3" fontId="15" fillId="7" borderId="14" xfId="0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right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3" fontId="5" fillId="8" borderId="18" xfId="0" applyNumberFormat="1" applyFont="1" applyFill="1" applyBorder="1" applyAlignment="1">
      <alignment horizontal="right" vertical="center"/>
    </xf>
    <xf numFmtId="3" fontId="5" fillId="8" borderId="19" xfId="0" applyNumberFormat="1" applyFont="1" applyFill="1" applyBorder="1" applyAlignment="1">
      <alignment vertical="center"/>
    </xf>
    <xf numFmtId="173" fontId="0" fillId="0" borderId="0" xfId="0" applyNumberFormat="1" applyFill="1" applyBorder="1"/>
    <xf numFmtId="3" fontId="23" fillId="0" borderId="0" xfId="0" applyNumberFormat="1" applyFont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173" fontId="0" fillId="0" borderId="14" xfId="0" applyNumberFormat="1" applyBorder="1" applyAlignment="1">
      <alignment horizontal="right" vertical="center"/>
    </xf>
    <xf numFmtId="0" fontId="5" fillId="0" borderId="0" xfId="0" quotePrefix="1" applyFont="1" applyFill="1" applyAlignment="1" applyProtection="1">
      <alignment horizontal="right"/>
    </xf>
    <xf numFmtId="3" fontId="13" fillId="0" borderId="12" xfId="0" applyNumberFormat="1" applyFont="1" applyFill="1" applyBorder="1" applyAlignment="1" applyProtection="1">
      <alignment horizontal="center"/>
    </xf>
    <xf numFmtId="3" fontId="13" fillId="0" borderId="12" xfId="0" applyNumberFormat="1" applyFont="1" applyFill="1" applyBorder="1" applyAlignment="1" applyProtection="1">
      <alignment horizontal="left"/>
    </xf>
    <xf numFmtId="3" fontId="0" fillId="0" borderId="12" xfId="0" applyNumberFormat="1" applyFont="1" applyBorder="1" applyAlignment="1" applyProtection="1">
      <alignment horizontal="center"/>
    </xf>
    <xf numFmtId="3" fontId="5" fillId="6" borderId="12" xfId="1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168" fontId="5" fillId="6" borderId="14" xfId="1" applyNumberFormat="1" applyFont="1" applyFill="1" applyBorder="1" applyAlignment="1" applyProtection="1">
      <alignment horizontal="left" vertical="center"/>
      <protection locked="0"/>
    </xf>
    <xf numFmtId="174" fontId="5" fillId="0" borderId="14" xfId="1" applyNumberFormat="1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left" vertical="center"/>
    </xf>
    <xf numFmtId="3" fontId="0" fillId="0" borderId="0" xfId="0" applyNumberFormat="1" applyFill="1" applyBorder="1"/>
    <xf numFmtId="3" fontId="0" fillId="8" borderId="17" xfId="0" applyNumberFormat="1" applyFont="1" applyFill="1" applyBorder="1" applyAlignment="1">
      <alignment horizontal="right" vertical="center"/>
    </xf>
    <xf numFmtId="3" fontId="0" fillId="8" borderId="18" xfId="0" applyNumberFormat="1" applyFont="1" applyFill="1" applyBorder="1" applyAlignment="1">
      <alignment vertical="center"/>
    </xf>
    <xf numFmtId="3" fontId="0" fillId="8" borderId="19" xfId="0" applyNumberFormat="1" applyFont="1" applyFill="1" applyBorder="1" applyAlignment="1">
      <alignment vertical="center"/>
    </xf>
    <xf numFmtId="3" fontId="0" fillId="8" borderId="20" xfId="0" applyNumberFormat="1" applyFont="1" applyFill="1" applyBorder="1" applyAlignment="1">
      <alignment horizontal="right" vertical="center"/>
    </xf>
    <xf numFmtId="3" fontId="0" fillId="8" borderId="20" xfId="0" applyNumberFormat="1" applyFont="1" applyFill="1" applyBorder="1" applyAlignment="1">
      <alignment vertical="center"/>
    </xf>
    <xf numFmtId="3" fontId="5" fillId="8" borderId="20" xfId="0" applyNumberFormat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10" fontId="5" fillId="0" borderId="14" xfId="0" applyNumberFormat="1" applyFont="1" applyFill="1" applyBorder="1" applyAlignment="1" applyProtection="1">
      <alignment horizontal="center"/>
    </xf>
    <xf numFmtId="10" fontId="0" fillId="0" borderId="14" xfId="0" applyNumberFormat="1" applyBorder="1" applyAlignment="1">
      <alignment horizontal="right" vertical="center"/>
    </xf>
    <xf numFmtId="10" fontId="5" fillId="0" borderId="14" xfId="3" applyNumberFormat="1" applyFont="1" applyFill="1" applyBorder="1" applyAlignment="1" applyProtection="1">
      <alignment horizontal="center"/>
    </xf>
    <xf numFmtId="169" fontId="3" fillId="4" borderId="14" xfId="0" applyNumberFormat="1" applyFont="1" applyFill="1" applyBorder="1" applyAlignment="1" applyProtection="1">
      <alignment horizontal="center"/>
    </xf>
    <xf numFmtId="3" fontId="0" fillId="0" borderId="6" xfId="0" applyNumberFormat="1" applyBorder="1" applyAlignment="1">
      <alignment vertical="center"/>
    </xf>
    <xf numFmtId="3" fontId="0" fillId="9" borderId="17" xfId="0" applyNumberFormat="1" applyFill="1" applyBorder="1" applyAlignment="1">
      <alignment horizontal="right" vertical="center"/>
    </xf>
    <xf numFmtId="3" fontId="0" fillId="9" borderId="17" xfId="0" applyNumberFormat="1" applyFill="1" applyBorder="1" applyAlignment="1">
      <alignment vertical="center"/>
    </xf>
    <xf numFmtId="3" fontId="0" fillId="9" borderId="18" xfId="0" applyNumberFormat="1" applyFill="1" applyBorder="1" applyAlignment="1">
      <alignment vertical="center"/>
    </xf>
    <xf numFmtId="3" fontId="0" fillId="9" borderId="19" xfId="0" applyNumberFormat="1" applyFill="1" applyBorder="1" applyAlignment="1">
      <alignment vertical="center"/>
    </xf>
    <xf numFmtId="3" fontId="0" fillId="9" borderId="20" xfId="0" applyNumberFormat="1" applyFill="1" applyBorder="1" applyAlignment="1">
      <alignment vertical="center"/>
    </xf>
    <xf numFmtId="3" fontId="5" fillId="9" borderId="18" xfId="0" applyNumberFormat="1" applyFont="1" applyFill="1" applyBorder="1" applyAlignment="1">
      <alignment horizontal="right" vertical="center"/>
    </xf>
    <xf numFmtId="3" fontId="5" fillId="9" borderId="19" xfId="0" applyNumberFormat="1" applyFont="1" applyFill="1" applyBorder="1" applyAlignment="1">
      <alignment vertical="center"/>
    </xf>
    <xf numFmtId="3" fontId="3" fillId="9" borderId="20" xfId="0" applyNumberFormat="1" applyFont="1" applyFill="1" applyBorder="1" applyAlignment="1">
      <alignment horizontal="right" vertical="center"/>
    </xf>
    <xf numFmtId="173" fontId="0" fillId="9" borderId="17" xfId="0" applyNumberFormat="1" applyFill="1" applyBorder="1" applyAlignment="1">
      <alignment vertical="center"/>
    </xf>
    <xf numFmtId="173" fontId="0" fillId="9" borderId="18" xfId="0" applyNumberFormat="1" applyFill="1" applyBorder="1" applyAlignment="1">
      <alignment vertical="center"/>
    </xf>
    <xf numFmtId="173" fontId="0" fillId="9" borderId="19" xfId="0" applyNumberFormat="1" applyFill="1" applyBorder="1" applyAlignment="1">
      <alignment vertical="center"/>
    </xf>
    <xf numFmtId="173" fontId="0" fillId="9" borderId="20" xfId="0" applyNumberFormat="1" applyFill="1" applyBorder="1" applyAlignment="1">
      <alignment vertical="center"/>
    </xf>
    <xf numFmtId="173" fontId="3" fillId="9" borderId="20" xfId="0" applyNumberFormat="1" applyFont="1" applyFill="1" applyBorder="1" applyAlignment="1">
      <alignment horizontal="right" vertical="center"/>
    </xf>
    <xf numFmtId="10" fontId="0" fillId="8" borderId="17" xfId="0" applyNumberFormat="1" applyFont="1" applyFill="1" applyBorder="1" applyAlignment="1">
      <alignment horizontal="center" vertical="center"/>
    </xf>
    <xf numFmtId="166" fontId="0" fillId="3" borderId="0" xfId="0" applyNumberFormat="1" applyFill="1" applyProtection="1"/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166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0" fontId="26" fillId="8" borderId="14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Protection="1"/>
    <xf numFmtId="3" fontId="19" fillId="0" borderId="0" xfId="1" applyNumberFormat="1" applyFont="1" applyFill="1" applyAlignment="1" applyProtection="1">
      <alignment horizontal="left"/>
    </xf>
    <xf numFmtId="3" fontId="4" fillId="0" borderId="0" xfId="1" applyNumberFormat="1" applyFont="1" applyFill="1" applyAlignment="1" applyProtection="1">
      <alignment horizontal="left"/>
    </xf>
    <xf numFmtId="3" fontId="5" fillId="0" borderId="0" xfId="0" applyNumberFormat="1" applyFont="1" applyFill="1" applyProtection="1"/>
    <xf numFmtId="3" fontId="15" fillId="0" borderId="14" xfId="0" applyNumberFormat="1" applyFont="1" applyFill="1" applyBorder="1" applyProtection="1"/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2" fontId="20" fillId="0" borderId="0" xfId="1" applyNumberFormat="1" applyFont="1" applyFill="1" applyAlignment="1" applyProtection="1">
      <alignment horizontal="center" vertical="center"/>
    </xf>
    <xf numFmtId="2" fontId="2" fillId="0" borderId="0" xfId="1" applyNumberFormat="1" applyFont="1" applyAlignment="1" applyProtection="1">
      <alignment horizontal="left" vertical="center"/>
    </xf>
    <xf numFmtId="2" fontId="2" fillId="0" borderId="0" xfId="1" applyNumberFormat="1" applyFont="1" applyAlignment="1" applyProtection="1">
      <alignment horizontal="left" vertical="center"/>
      <protection locked="0"/>
    </xf>
    <xf numFmtId="0" fontId="21" fillId="5" borderId="0" xfId="1" applyNumberFormat="1" applyFont="1" applyFill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2" fontId="24" fillId="0" borderId="0" xfId="1" applyNumberFormat="1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2" fontId="3" fillId="0" borderId="14" xfId="0" applyNumberFormat="1" applyFont="1" applyBorder="1" applyAlignment="1" applyProtection="1">
      <alignment horizontal="center" vertical="center" wrapText="1"/>
    </xf>
    <xf numFmtId="2" fontId="3" fillId="0" borderId="14" xfId="0" applyNumberFormat="1" applyFont="1" applyBorder="1" applyAlignment="1" applyProtection="1">
      <alignment horizontal="center" vertical="center" wrapText="1"/>
      <protection locked="0"/>
    </xf>
    <xf numFmtId="2" fontId="26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</xf>
    <xf numFmtId="10" fontId="5" fillId="0" borderId="14" xfId="3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horizontal="center" vertical="center"/>
    </xf>
    <xf numFmtId="167" fontId="26" fillId="0" borderId="14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10" fontId="0" fillId="0" borderId="0" xfId="0" applyNumberFormat="1" applyFill="1" applyProtection="1"/>
    <xf numFmtId="10" fontId="19" fillId="0" borderId="0" xfId="1" applyNumberFormat="1" applyFont="1" applyFill="1" applyAlignment="1" applyProtection="1">
      <alignment horizontal="left"/>
    </xf>
    <xf numFmtId="10" fontId="4" fillId="0" borderId="0" xfId="1" applyNumberFormat="1" applyFont="1" applyFill="1" applyAlignment="1" applyProtection="1">
      <alignment horizontal="left"/>
    </xf>
    <xf numFmtId="10" fontId="5" fillId="0" borderId="0" xfId="0" applyNumberFormat="1" applyFont="1" applyProtection="1"/>
    <xf numFmtId="10" fontId="0" fillId="0" borderId="0" xfId="0" applyNumberFormat="1" applyFill="1" applyAlignment="1" applyProtection="1">
      <alignment vertical="center"/>
    </xf>
    <xf numFmtId="10" fontId="5" fillId="0" borderId="0" xfId="0" applyNumberFormat="1" applyFont="1" applyFill="1" applyAlignment="1" applyProtection="1">
      <alignment horizontal="right" vertical="center"/>
    </xf>
    <xf numFmtId="10" fontId="18" fillId="0" borderId="0" xfId="0" applyNumberFormat="1" applyFont="1" applyFill="1" applyAlignment="1" applyProtection="1">
      <alignment vertical="center"/>
    </xf>
    <xf numFmtId="10" fontId="5" fillId="0" borderId="0" xfId="0" applyNumberFormat="1" applyFont="1" applyFill="1" applyProtection="1"/>
    <xf numFmtId="10" fontId="15" fillId="0" borderId="14" xfId="0" applyNumberFormat="1" applyFont="1" applyFill="1" applyBorder="1" applyProtection="1"/>
    <xf numFmtId="10" fontId="2" fillId="0" borderId="3" xfId="0" applyNumberFormat="1" applyFont="1" applyFill="1" applyBorder="1" applyProtection="1"/>
    <xf numFmtId="10" fontId="0" fillId="0" borderId="12" xfId="0" applyNumberFormat="1" applyFill="1" applyBorder="1" applyProtection="1"/>
    <xf numFmtId="10" fontId="2" fillId="0" borderId="12" xfId="0" applyNumberFormat="1" applyFont="1" applyFill="1" applyBorder="1" applyProtection="1"/>
    <xf numFmtId="10" fontId="2" fillId="0" borderId="4" xfId="0" applyNumberFormat="1" applyFont="1" applyFill="1" applyBorder="1" applyProtection="1"/>
    <xf numFmtId="10" fontId="16" fillId="0" borderId="4" xfId="0" applyNumberFormat="1" applyFont="1" applyFill="1" applyBorder="1" applyAlignment="1" applyProtection="1">
      <alignment horizontal="right"/>
    </xf>
    <xf numFmtId="10" fontId="0" fillId="0" borderId="6" xfId="0" applyNumberFormat="1" applyFill="1" applyBorder="1" applyAlignment="1" applyProtection="1">
      <alignment horizontal="left"/>
    </xf>
    <xf numFmtId="10" fontId="0" fillId="0" borderId="0" xfId="0" applyNumberFormat="1" applyFill="1" applyBorder="1" applyProtection="1"/>
    <xf numFmtId="10" fontId="0" fillId="0" borderId="0" xfId="0" applyNumberFormat="1" applyFill="1" applyBorder="1" applyAlignment="1" applyProtection="1">
      <alignment horizontal="center"/>
    </xf>
    <xf numFmtId="10" fontId="0" fillId="0" borderId="7" xfId="0" applyNumberFormat="1" applyFill="1" applyBorder="1" applyAlignment="1" applyProtection="1">
      <alignment horizontal="center"/>
    </xf>
    <xf numFmtId="10" fontId="5" fillId="0" borderId="7" xfId="0" applyNumberFormat="1" applyFont="1" applyFill="1" applyBorder="1" applyAlignment="1" applyProtection="1">
      <alignment horizontal="right"/>
    </xf>
    <xf numFmtId="10" fontId="0" fillId="0" borderId="6" xfId="0" applyNumberFormat="1" applyFill="1" applyBorder="1" applyAlignment="1" applyProtection="1">
      <alignment horizontal="center"/>
    </xf>
    <xf numFmtId="10" fontId="5" fillId="0" borderId="7" xfId="0" applyNumberFormat="1" applyFont="1" applyFill="1" applyBorder="1" applyAlignment="1" applyProtection="1">
      <alignment horizontal="center"/>
    </xf>
    <xf numFmtId="10" fontId="15" fillId="7" borderId="14" xfId="0" applyNumberFormat="1" applyFont="1" applyFill="1" applyBorder="1" applyAlignment="1" applyProtection="1">
      <alignment horizontal="right" vertical="center"/>
    </xf>
    <xf numFmtId="10" fontId="5" fillId="0" borderId="14" xfId="2" applyNumberFormat="1" applyFont="1" applyFill="1" applyBorder="1" applyAlignment="1" applyProtection="1">
      <alignment horizontal="right" vertical="center"/>
    </xf>
    <xf numFmtId="10" fontId="5" fillId="0" borderId="0" xfId="2" applyNumberFormat="1" applyFont="1" applyFill="1" applyBorder="1" applyAlignment="1" applyProtection="1">
      <alignment horizontal="right" vertical="center"/>
    </xf>
    <xf numFmtId="10" fontId="3" fillId="0" borderId="14" xfId="0" applyNumberFormat="1" applyFont="1" applyFill="1" applyBorder="1" applyAlignment="1">
      <alignment horizontal="right" vertical="center"/>
    </xf>
    <xf numFmtId="10" fontId="0" fillId="0" borderId="0" xfId="0" applyNumberFormat="1" applyBorder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10" fontId="5" fillId="0" borderId="0" xfId="0" quotePrefix="1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0" fontId="0" fillId="0" borderId="0" xfId="0" applyNumberFormat="1" applyBorder="1" applyAlignment="1">
      <alignment vertical="center"/>
    </xf>
    <xf numFmtId="3" fontId="15" fillId="10" borderId="14" xfId="0" applyNumberFormat="1" applyFont="1" applyFill="1" applyBorder="1" applyProtection="1"/>
    <xf numFmtId="0" fontId="15" fillId="0" borderId="1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175" fontId="5" fillId="6" borderId="8" xfId="3" applyNumberFormat="1" applyFont="1" applyFill="1" applyBorder="1" applyAlignment="1" applyProtection="1">
      <alignment horizontal="center" vertical="center"/>
    </xf>
    <xf numFmtId="10" fontId="5" fillId="6" borderId="14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</xf>
    <xf numFmtId="10" fontId="19" fillId="0" borderId="0" xfId="1" applyNumberFormat="1" applyFont="1" applyFill="1" applyAlignment="1" applyProtection="1">
      <alignment horizontal="left" vertical="center"/>
    </xf>
    <xf numFmtId="10" fontId="4" fillId="0" borderId="0" xfId="1" applyNumberFormat="1" applyFont="1" applyFill="1" applyAlignment="1" applyProtection="1">
      <alignment horizontal="left" vertical="center"/>
    </xf>
    <xf numFmtId="10" fontId="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Fill="1" applyAlignment="1" applyProtection="1">
      <alignment vertical="center"/>
    </xf>
    <xf numFmtId="0" fontId="15" fillId="0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3" fontId="15" fillId="0" borderId="14" xfId="0" applyNumberFormat="1" applyFont="1" applyFill="1" applyBorder="1" applyAlignment="1" applyProtection="1">
      <alignment vertical="center"/>
    </xf>
    <xf numFmtId="10" fontId="15" fillId="0" borderId="14" xfId="0" applyNumberFormat="1" applyFont="1" applyFill="1" applyBorder="1" applyAlignment="1" applyProtection="1">
      <alignment vertical="center"/>
    </xf>
    <xf numFmtId="1" fontId="2" fillId="0" borderId="3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right" vertical="center"/>
    </xf>
    <xf numFmtId="10" fontId="2" fillId="0" borderId="3" xfId="0" applyNumberFormat="1" applyFont="1" applyFill="1" applyBorder="1" applyAlignment="1" applyProtection="1">
      <alignment vertical="center"/>
    </xf>
    <xf numFmtId="10" fontId="0" fillId="0" borderId="12" xfId="0" applyNumberFormat="1" applyFill="1" applyBorder="1" applyAlignment="1" applyProtection="1">
      <alignment vertical="center"/>
    </xf>
    <xf numFmtId="10" fontId="2" fillId="0" borderId="12" xfId="0" applyNumberFormat="1" applyFont="1" applyFill="1" applyBorder="1" applyAlignment="1" applyProtection="1">
      <alignment vertical="center"/>
    </xf>
    <xf numFmtId="10" fontId="2" fillId="0" borderId="4" xfId="0" applyNumberFormat="1" applyFont="1" applyFill="1" applyBorder="1" applyAlignment="1" applyProtection="1">
      <alignment vertical="center"/>
    </xf>
    <xf numFmtId="10" fontId="16" fillId="0" borderId="4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/>
    </xf>
    <xf numFmtId="16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right" vertical="center"/>
    </xf>
    <xf numFmtId="10" fontId="0" fillId="0" borderId="6" xfId="0" applyNumberFormat="1" applyFill="1" applyBorder="1" applyAlignment="1" applyProtection="1">
      <alignment horizontal="left" vertical="center"/>
    </xf>
    <xf numFmtId="10" fontId="0" fillId="0" borderId="0" xfId="0" applyNumberFormat="1" applyFill="1" applyBorder="1" applyAlignment="1" applyProtection="1">
      <alignment vertical="center"/>
    </xf>
    <xf numFmtId="10" fontId="0" fillId="0" borderId="0" xfId="0" applyNumberFormat="1" applyFill="1" applyBorder="1" applyAlignment="1" applyProtection="1">
      <alignment horizontal="center" vertical="center"/>
    </xf>
    <xf numFmtId="10" fontId="0" fillId="0" borderId="7" xfId="0" applyNumberFormat="1" applyFill="1" applyBorder="1" applyAlignment="1" applyProtection="1">
      <alignment horizontal="center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0" fontId="0" fillId="0" borderId="6" xfId="0" applyNumberFormat="1" applyFill="1" applyBorder="1" applyAlignment="1" applyProtection="1">
      <alignment horizontal="center" vertical="center"/>
    </xf>
    <xf numFmtId="10" fontId="5" fillId="0" borderId="7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173" fontId="0" fillId="0" borderId="0" xfId="0" applyNumberFormat="1" applyFill="1" applyBorder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5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2" fillId="0" borderId="0" xfId="1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4" xfId="0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3" borderId="14" xfId="0" applyFont="1" applyFill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176" fontId="5" fillId="0" borderId="14" xfId="0" quotePrefix="1" applyNumberFormat="1" applyFont="1" applyBorder="1" applyAlignment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19" fillId="0" borderId="15" xfId="0" applyNumberFormat="1" applyFont="1" applyBorder="1" applyAlignment="1" applyProtection="1">
      <alignment horizontal="center" vertical="center"/>
    </xf>
    <xf numFmtId="0" fontId="19" fillId="3" borderId="15" xfId="0" applyNumberFormat="1" applyFont="1" applyFill="1" applyBorder="1" applyAlignment="1" applyProtection="1">
      <alignment horizontal="center" vertical="center"/>
    </xf>
    <xf numFmtId="10" fontId="5" fillId="0" borderId="8" xfId="3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3" fillId="0" borderId="14" xfId="0" applyFont="1" applyBorder="1" applyAlignment="1">
      <alignment vertical="center"/>
    </xf>
    <xf numFmtId="175" fontId="3" fillId="0" borderId="8" xfId="3" applyNumberFormat="1" applyFont="1" applyFill="1" applyBorder="1" applyAlignment="1" applyProtection="1">
      <alignment horizontal="center" vertical="center"/>
    </xf>
    <xf numFmtId="175" fontId="5" fillId="0" borderId="8" xfId="3" applyNumberFormat="1" applyFont="1" applyFill="1" applyBorder="1" applyAlignment="1" applyProtection="1">
      <alignment horizontal="center" vertical="center"/>
    </xf>
    <xf numFmtId="175" fontId="15" fillId="0" borderId="8" xfId="0" applyNumberFormat="1" applyFont="1" applyBorder="1" applyAlignment="1">
      <alignment horizontal="center" vertical="center"/>
    </xf>
    <xf numFmtId="175" fontId="3" fillId="6" borderId="5" xfId="3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176" fontId="5" fillId="0" borderId="11" xfId="0" quotePrefix="1" applyNumberFormat="1" applyFont="1" applyBorder="1" applyAlignment="1">
      <alignment horizontal="center" vertical="center"/>
    </xf>
    <xf numFmtId="175" fontId="3" fillId="0" borderId="11" xfId="3" applyNumberFormat="1" applyFont="1" applyFill="1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175" fontId="3" fillId="0" borderId="5" xfId="3" applyNumberFormat="1" applyFont="1" applyFill="1" applyBorder="1" applyAlignment="1" applyProtection="1">
      <alignment horizontal="center" vertical="center"/>
    </xf>
    <xf numFmtId="10" fontId="13" fillId="3" borderId="11" xfId="1" applyNumberFormat="1" applyFont="1" applyFill="1" applyBorder="1" applyAlignment="1" applyProtection="1">
      <alignment horizontal="center" vertical="center"/>
    </xf>
    <xf numFmtId="175" fontId="5" fillId="0" borderId="5" xfId="3" applyNumberFormat="1" applyFont="1" applyFill="1" applyBorder="1" applyAlignment="1" applyProtection="1">
      <alignment horizontal="center" vertical="center"/>
    </xf>
    <xf numFmtId="167" fontId="26" fillId="0" borderId="11" xfId="1" applyNumberFormat="1" applyFont="1" applyFill="1" applyBorder="1" applyAlignment="1" applyProtection="1">
      <alignment horizontal="center" vertical="center"/>
    </xf>
    <xf numFmtId="176" fontId="34" fillId="0" borderId="14" xfId="0" quotePrefix="1" applyNumberFormat="1" applyFont="1" applyBorder="1" applyAlignment="1">
      <alignment horizontal="right" vertical="center"/>
    </xf>
    <xf numFmtId="0" fontId="0" fillId="11" borderId="3" xfId="0" applyFill="1" applyBorder="1" applyProtection="1"/>
    <xf numFmtId="0" fontId="0" fillId="11" borderId="4" xfId="0" applyFill="1" applyBorder="1" applyProtection="1"/>
    <xf numFmtId="0" fontId="3" fillId="11" borderId="6" xfId="0" applyFont="1" applyFill="1" applyBorder="1" applyAlignment="1" applyProtection="1">
      <alignment wrapText="1"/>
    </xf>
    <xf numFmtId="0" fontId="0" fillId="11" borderId="7" xfId="0" applyFill="1" applyBorder="1" applyAlignment="1" applyProtection="1">
      <alignment horizontal="center"/>
    </xf>
    <xf numFmtId="0" fontId="0" fillId="11" borderId="6" xfId="0" applyFill="1" applyBorder="1" applyAlignment="1" applyProtection="1">
      <alignment wrapText="1"/>
    </xf>
    <xf numFmtId="0" fontId="3" fillId="11" borderId="6" xfId="0" applyFont="1" applyFill="1" applyBorder="1" applyProtection="1"/>
    <xf numFmtId="0" fontId="0" fillId="11" borderId="6" xfId="0" applyFill="1" applyBorder="1" applyProtection="1"/>
    <xf numFmtId="0" fontId="0" fillId="11" borderId="9" xfId="0" applyFill="1" applyBorder="1" applyProtection="1"/>
    <xf numFmtId="0" fontId="0" fillId="11" borderId="10" xfId="0" applyFill="1" applyBorder="1" applyAlignment="1" applyProtection="1">
      <alignment horizontal="center"/>
    </xf>
    <xf numFmtId="0" fontId="0" fillId="11" borderId="6" xfId="0" applyFill="1" applyBorder="1" applyAlignment="1" applyProtection="1">
      <alignment horizontal="left" wrapText="1" indent="1"/>
    </xf>
    <xf numFmtId="0" fontId="0" fillId="11" borderId="6" xfId="0" applyFill="1" applyBorder="1" applyAlignment="1">
      <alignment horizontal="left" indent="1"/>
    </xf>
    <xf numFmtId="0" fontId="5" fillId="11" borderId="0" xfId="0" applyFont="1" applyFill="1" applyProtection="1">
      <protection locked="0"/>
    </xf>
    <xf numFmtId="0" fontId="5" fillId="11" borderId="0" xfId="0" applyFont="1" applyFill="1" applyProtection="1"/>
    <xf numFmtId="0" fontId="0" fillId="11" borderId="0" xfId="0" applyFill="1"/>
    <xf numFmtId="0" fontId="16" fillId="11" borderId="0" xfId="0" applyFont="1" applyFill="1" applyProtection="1">
      <protection locked="0"/>
    </xf>
    <xf numFmtId="2" fontId="2" fillId="11" borderId="0" xfId="1" applyNumberFormat="1" applyFont="1" applyFill="1" applyAlignment="1" applyProtection="1">
      <alignment horizontal="left"/>
    </xf>
    <xf numFmtId="2" fontId="3" fillId="11" borderId="0" xfId="1" applyNumberFormat="1" applyFont="1" applyFill="1" applyAlignment="1" applyProtection="1">
      <alignment horizontal="left"/>
    </xf>
    <xf numFmtId="0" fontId="18" fillId="11" borderId="0" xfId="0" applyFont="1" applyFill="1" applyProtection="1">
      <protection locked="0"/>
    </xf>
    <xf numFmtId="2" fontId="4" fillId="11" borderId="0" xfId="1" applyNumberFormat="1" applyFont="1" applyFill="1" applyAlignment="1" applyProtection="1">
      <alignment horizontal="left"/>
    </xf>
    <xf numFmtId="0" fontId="2" fillId="11" borderId="2" xfId="0" applyFont="1" applyFill="1" applyBorder="1" applyAlignment="1" applyProtection="1">
      <alignment vertical="center"/>
    </xf>
    <xf numFmtId="0" fontId="0" fillId="11" borderId="0" xfId="0" applyFill="1" applyProtection="1">
      <protection locked="0"/>
    </xf>
    <xf numFmtId="0" fontId="2" fillId="11" borderId="0" xfId="0" applyFont="1" applyFill="1" applyBorder="1" applyAlignment="1" applyProtection="1">
      <alignment vertical="center"/>
    </xf>
    <xf numFmtId="0" fontId="0" fillId="11" borderId="0" xfId="0" applyFill="1" applyProtection="1"/>
    <xf numFmtId="10" fontId="5" fillId="0" borderId="11" xfId="3" applyNumberFormat="1" applyFont="1" applyFill="1" applyBorder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horizontal="center"/>
    </xf>
    <xf numFmtId="0" fontId="25" fillId="12" borderId="3" xfId="0" applyFont="1" applyFill="1" applyBorder="1" applyAlignment="1" applyProtection="1">
      <alignment horizontal="left" vertical="center"/>
    </xf>
    <xf numFmtId="0" fontId="13" fillId="12" borderId="12" xfId="0" applyFont="1" applyFill="1" applyBorder="1" applyAlignment="1" applyProtection="1">
      <alignment horizontal="left" vertical="center"/>
    </xf>
    <xf numFmtId="0" fontId="0" fillId="12" borderId="12" xfId="0" applyFill="1" applyBorder="1" applyAlignment="1" applyProtection="1">
      <alignment horizontal="center" vertical="center"/>
    </xf>
    <xf numFmtId="173" fontId="0" fillId="12" borderId="12" xfId="0" applyNumberFormat="1" applyFill="1" applyBorder="1" applyAlignment="1" applyProtection="1">
      <alignment horizontal="center" vertical="center"/>
    </xf>
    <xf numFmtId="168" fontId="5" fillId="13" borderId="14" xfId="1" applyNumberFormat="1" applyFont="1" applyFill="1" applyBorder="1" applyAlignment="1" applyProtection="1">
      <alignment horizontal="center" vertical="center"/>
      <protection locked="0"/>
    </xf>
    <xf numFmtId="168" fontId="5" fillId="13" borderId="14" xfId="1" applyNumberFormat="1" applyFont="1" applyFill="1" applyBorder="1" applyAlignment="1" applyProtection="1">
      <alignment horizontal="left" vertical="center"/>
      <protection locked="0"/>
    </xf>
    <xf numFmtId="173" fontId="5" fillId="13" borderId="14" xfId="1" applyNumberFormat="1" applyFont="1" applyFill="1" applyBorder="1" applyAlignment="1" applyProtection="1">
      <alignment horizontal="center" vertical="center"/>
      <protection locked="0"/>
    </xf>
    <xf numFmtId="10" fontId="0" fillId="0" borderId="0" xfId="3" applyNumberFormat="1" applyFont="1" applyAlignment="1">
      <alignment vertical="center"/>
    </xf>
    <xf numFmtId="0" fontId="5" fillId="0" borderId="4" xfId="0" applyFont="1" applyBorder="1" applyAlignment="1" applyProtection="1">
      <alignment vertical="center"/>
    </xf>
    <xf numFmtId="167" fontId="0" fillId="0" borderId="0" xfId="0" applyNumberFormat="1" applyFill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Fill="1" applyAlignment="1" applyProtection="1">
      <alignment horizontal="center" vertical="center"/>
    </xf>
    <xf numFmtId="167" fontId="19" fillId="0" borderId="0" xfId="0" applyNumberFormat="1" applyFont="1" applyFill="1" applyAlignment="1" applyProtection="1">
      <alignment horizontal="center" vertical="center"/>
    </xf>
    <xf numFmtId="3" fontId="0" fillId="6" borderId="14" xfId="0" applyNumberFormat="1" applyFill="1" applyBorder="1" applyAlignment="1" applyProtection="1">
      <alignment horizontal="center" vertical="center"/>
    </xf>
    <xf numFmtId="165" fontId="27" fillId="6" borderId="14" xfId="1" applyNumberFormat="1" applyFont="1" applyFill="1" applyBorder="1" applyAlignment="1" applyProtection="1">
      <alignment horizontal="left" vertical="center"/>
    </xf>
    <xf numFmtId="0" fontId="34" fillId="0" borderId="0" xfId="0" applyFont="1" applyFill="1"/>
    <xf numFmtId="166" fontId="3" fillId="6" borderId="6" xfId="2" applyNumberFormat="1" applyFont="1" applyFill="1" applyBorder="1" applyAlignment="1" applyProtection="1">
      <alignment horizontal="right"/>
    </xf>
    <xf numFmtId="166" fontId="5" fillId="6" borderId="6" xfId="2" applyNumberFormat="1" applyFont="1" applyFill="1" applyBorder="1" applyAlignment="1" applyProtection="1">
      <alignment horizontal="right"/>
    </xf>
    <xf numFmtId="166" fontId="5" fillId="6" borderId="8" xfId="2" applyNumberFormat="1" applyFont="1" applyFill="1" applyBorder="1" applyAlignment="1" applyProtection="1">
      <alignment horizontal="right"/>
    </xf>
    <xf numFmtId="10" fontId="5" fillId="6" borderId="5" xfId="3" applyNumberFormat="1" applyFont="1" applyFill="1" applyBorder="1" applyProtection="1"/>
    <xf numFmtId="3" fontId="5" fillId="6" borderId="0" xfId="2" applyFont="1" applyFill="1" applyAlignment="1">
      <alignment horizontal="left" vertical="center"/>
      <protection locked="0"/>
    </xf>
    <xf numFmtId="3" fontId="3" fillId="6" borderId="0" xfId="2" applyFont="1" applyFill="1" applyAlignment="1">
      <alignment horizontal="left" vertical="center" wrapText="1"/>
      <protection locked="0"/>
    </xf>
    <xf numFmtId="3" fontId="0" fillId="0" borderId="13" xfId="0" applyNumberFormat="1" applyBorder="1" applyAlignment="1" applyProtection="1">
      <alignment vertical="center"/>
    </xf>
    <xf numFmtId="2" fontId="36" fillId="0" borderId="0" xfId="1" applyNumberFormat="1" applyFont="1" applyFill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25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30" fillId="0" borderId="3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1" fontId="30" fillId="0" borderId="12" xfId="0" applyNumberFormat="1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vertical="center"/>
    </xf>
    <xf numFmtId="0" fontId="37" fillId="0" borderId="7" xfId="0" applyFont="1" applyBorder="1" applyAlignment="1" applyProtection="1">
      <alignment vertical="center"/>
    </xf>
    <xf numFmtId="0" fontId="37" fillId="0" borderId="14" xfId="0" applyNumberFormat="1" applyFont="1" applyBorder="1" applyAlignment="1" applyProtection="1">
      <alignment horizontal="center" vertical="center"/>
    </xf>
    <xf numFmtId="10" fontId="37" fillId="6" borderId="8" xfId="3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Input1" xfId="2"/>
    <cellStyle name="Normal" xfId="0" builtinId="0"/>
    <cellStyle name="Percent" xfId="3" builtinId="5"/>
  </cellStyles>
  <dxfs count="80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24994659260841701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indexed="43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lor rgb="FFFFFF00"/>
      </font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26</xdr:row>
      <xdr:rowOff>119063</xdr:rowOff>
    </xdr:from>
    <xdr:ext cx="11217089" cy="437030"/>
    <xdr:sp macro="" textlink="">
      <xdr:nvSpPr>
        <xdr:cNvPr id="2" name="TextBox 1"/>
        <xdr:cNvSpPr txBox="1"/>
      </xdr:nvSpPr>
      <xdr:spPr>
        <a:xfrm>
          <a:off x="321469" y="5834063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5</xdr:row>
      <xdr:rowOff>-1</xdr:rowOff>
    </xdr:from>
    <xdr:ext cx="11217089" cy="437030"/>
    <xdr:sp macro="" textlink="">
      <xdr:nvSpPr>
        <xdr:cNvPr id="3" name="TextBox 2"/>
        <xdr:cNvSpPr txBox="1"/>
      </xdr:nvSpPr>
      <xdr:spPr>
        <a:xfrm>
          <a:off x="2202656" y="976312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511968</xdr:colOff>
      <xdr:row>7</xdr:row>
      <xdr:rowOff>23813</xdr:rowOff>
    </xdr:from>
    <xdr:ext cx="11217089" cy="437030"/>
    <xdr:sp macro="" textlink="">
      <xdr:nvSpPr>
        <xdr:cNvPr id="3" name="TextBox 2"/>
        <xdr:cNvSpPr txBox="1"/>
      </xdr:nvSpPr>
      <xdr:spPr>
        <a:xfrm>
          <a:off x="3976687" y="122634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226218</xdr:colOff>
      <xdr:row>34</xdr:row>
      <xdr:rowOff>11906</xdr:rowOff>
    </xdr:from>
    <xdr:ext cx="11217089" cy="437030"/>
    <xdr:sp macro="" textlink="">
      <xdr:nvSpPr>
        <xdr:cNvPr id="3" name="TextBox 2"/>
        <xdr:cNvSpPr txBox="1"/>
      </xdr:nvSpPr>
      <xdr:spPr>
        <a:xfrm>
          <a:off x="226218" y="6012656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34</xdr:row>
      <xdr:rowOff>0</xdr:rowOff>
    </xdr:from>
    <xdr:ext cx="11217089" cy="437030"/>
    <xdr:sp macro="" textlink="">
      <xdr:nvSpPr>
        <xdr:cNvPr id="3" name="TextBox 2"/>
        <xdr:cNvSpPr txBox="1"/>
      </xdr:nvSpPr>
      <xdr:spPr>
        <a:xfrm>
          <a:off x="238125" y="6000750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29</xdr:row>
      <xdr:rowOff>130969</xdr:rowOff>
    </xdr:from>
    <xdr:ext cx="11217089" cy="437030"/>
    <xdr:sp macro="" textlink="">
      <xdr:nvSpPr>
        <xdr:cNvPr id="3" name="TextBox 2"/>
        <xdr:cNvSpPr txBox="1"/>
      </xdr:nvSpPr>
      <xdr:spPr>
        <a:xfrm>
          <a:off x="47625" y="5298282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11205</xdr:colOff>
      <xdr:row>6</xdr:row>
      <xdr:rowOff>190500</xdr:rowOff>
    </xdr:from>
    <xdr:ext cx="11217089" cy="437030"/>
    <xdr:sp macro="" textlink="">
      <xdr:nvSpPr>
        <xdr:cNvPr id="2" name="TextBox 1"/>
        <xdr:cNvSpPr txBox="1"/>
      </xdr:nvSpPr>
      <xdr:spPr>
        <a:xfrm>
          <a:off x="3428999" y="347382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464344</xdr:colOff>
      <xdr:row>7</xdr:row>
      <xdr:rowOff>23812</xdr:rowOff>
    </xdr:from>
    <xdr:ext cx="11217089" cy="437030"/>
    <xdr:sp macro="" textlink="">
      <xdr:nvSpPr>
        <xdr:cNvPr id="2" name="TextBox 1"/>
        <xdr:cNvSpPr txBox="1"/>
      </xdr:nvSpPr>
      <xdr:spPr>
        <a:xfrm>
          <a:off x="5214938" y="476250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321468</xdr:colOff>
      <xdr:row>7</xdr:row>
      <xdr:rowOff>83344</xdr:rowOff>
    </xdr:from>
    <xdr:ext cx="11217089" cy="437030"/>
    <xdr:sp macro="" textlink="">
      <xdr:nvSpPr>
        <xdr:cNvPr id="2" name="TextBox 1"/>
        <xdr:cNvSpPr txBox="1"/>
      </xdr:nvSpPr>
      <xdr:spPr>
        <a:xfrm>
          <a:off x="5655468" y="535782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</xdr:colOff>
      <xdr:row>7</xdr:row>
      <xdr:rowOff>11906</xdr:rowOff>
    </xdr:from>
    <xdr:ext cx="11217089" cy="437030"/>
    <xdr:sp macro="" textlink="">
      <xdr:nvSpPr>
        <xdr:cNvPr id="2" name="TextBox 1"/>
        <xdr:cNvSpPr txBox="1"/>
      </xdr:nvSpPr>
      <xdr:spPr>
        <a:xfrm>
          <a:off x="5262562" y="46434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285749</xdr:colOff>
      <xdr:row>0</xdr:row>
      <xdr:rowOff>107157</xdr:rowOff>
    </xdr:from>
    <xdr:ext cx="11217089" cy="437030"/>
    <xdr:sp macro="" textlink="">
      <xdr:nvSpPr>
        <xdr:cNvPr id="2" name="TextBox 1"/>
        <xdr:cNvSpPr txBox="1"/>
      </xdr:nvSpPr>
      <xdr:spPr>
        <a:xfrm>
          <a:off x="6405562" y="107157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583406</xdr:colOff>
      <xdr:row>0</xdr:row>
      <xdr:rowOff>107156</xdr:rowOff>
    </xdr:from>
    <xdr:ext cx="11217089" cy="437030"/>
    <xdr:sp macro="" textlink="">
      <xdr:nvSpPr>
        <xdr:cNvPr id="2" name="TextBox 1"/>
        <xdr:cNvSpPr txBox="1"/>
      </xdr:nvSpPr>
      <xdr:spPr>
        <a:xfrm>
          <a:off x="6798469" y="107156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23813</xdr:colOff>
      <xdr:row>7</xdr:row>
      <xdr:rowOff>71437</xdr:rowOff>
    </xdr:from>
    <xdr:ext cx="11217089" cy="437030"/>
    <xdr:sp macro="" textlink="">
      <xdr:nvSpPr>
        <xdr:cNvPr id="2" name="TextBox 1"/>
        <xdr:cNvSpPr txBox="1"/>
      </xdr:nvSpPr>
      <xdr:spPr>
        <a:xfrm>
          <a:off x="5226844" y="523875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166688</xdr:colOff>
      <xdr:row>6</xdr:row>
      <xdr:rowOff>214311</xdr:rowOff>
    </xdr:from>
    <xdr:ext cx="11217089" cy="437030"/>
    <xdr:sp macro="" textlink="">
      <xdr:nvSpPr>
        <xdr:cNvPr id="2" name="TextBox 1"/>
        <xdr:cNvSpPr txBox="1"/>
      </xdr:nvSpPr>
      <xdr:spPr>
        <a:xfrm>
          <a:off x="6405563" y="380999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666751</xdr:colOff>
      <xdr:row>7</xdr:row>
      <xdr:rowOff>95250</xdr:rowOff>
    </xdr:from>
    <xdr:ext cx="11217089" cy="437030"/>
    <xdr:sp macro="" textlink="">
      <xdr:nvSpPr>
        <xdr:cNvPr id="2" name="TextBox 1"/>
        <xdr:cNvSpPr txBox="1"/>
      </xdr:nvSpPr>
      <xdr:spPr>
        <a:xfrm>
          <a:off x="5155407" y="488156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583407</xdr:colOff>
      <xdr:row>7</xdr:row>
      <xdr:rowOff>71437</xdr:rowOff>
    </xdr:from>
    <xdr:ext cx="11217089" cy="437030"/>
    <xdr:sp macro="" textlink="">
      <xdr:nvSpPr>
        <xdr:cNvPr id="2" name="TextBox 1"/>
        <xdr:cNvSpPr txBox="1"/>
      </xdr:nvSpPr>
      <xdr:spPr>
        <a:xfrm>
          <a:off x="5179220" y="440531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357188</xdr:colOff>
      <xdr:row>7</xdr:row>
      <xdr:rowOff>59532</xdr:rowOff>
    </xdr:from>
    <xdr:ext cx="11217089" cy="437030"/>
    <xdr:sp macro="" textlink="">
      <xdr:nvSpPr>
        <xdr:cNvPr id="2" name="TextBox 1"/>
        <xdr:cNvSpPr txBox="1"/>
      </xdr:nvSpPr>
      <xdr:spPr>
        <a:xfrm>
          <a:off x="4881563" y="452438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250031</xdr:colOff>
      <xdr:row>7</xdr:row>
      <xdr:rowOff>47625</xdr:rowOff>
    </xdr:from>
    <xdr:ext cx="11217089" cy="437030"/>
    <xdr:sp macro="" textlink="">
      <xdr:nvSpPr>
        <xdr:cNvPr id="2" name="TextBox 1"/>
        <xdr:cNvSpPr txBox="1"/>
      </xdr:nvSpPr>
      <xdr:spPr>
        <a:xfrm>
          <a:off x="4762500" y="440531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369094</xdr:colOff>
      <xdr:row>6</xdr:row>
      <xdr:rowOff>166687</xdr:rowOff>
    </xdr:from>
    <xdr:ext cx="11217089" cy="437030"/>
    <xdr:sp macro="" textlink="">
      <xdr:nvSpPr>
        <xdr:cNvPr id="2" name="TextBox 1"/>
        <xdr:cNvSpPr txBox="1"/>
      </xdr:nvSpPr>
      <xdr:spPr>
        <a:xfrm>
          <a:off x="6500813" y="333375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0</xdr:row>
      <xdr:rowOff>83344</xdr:rowOff>
    </xdr:from>
    <xdr:ext cx="11217089" cy="437030"/>
    <xdr:sp macro="" textlink="">
      <xdr:nvSpPr>
        <xdr:cNvPr id="2" name="TextBox 1"/>
        <xdr:cNvSpPr txBox="1"/>
      </xdr:nvSpPr>
      <xdr:spPr>
        <a:xfrm>
          <a:off x="6393656" y="8334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833438</xdr:colOff>
      <xdr:row>7</xdr:row>
      <xdr:rowOff>47625</xdr:rowOff>
    </xdr:from>
    <xdr:ext cx="11217089" cy="437030"/>
    <xdr:sp macro="" textlink="">
      <xdr:nvSpPr>
        <xdr:cNvPr id="2" name="TextBox 1"/>
        <xdr:cNvSpPr txBox="1"/>
      </xdr:nvSpPr>
      <xdr:spPr>
        <a:xfrm>
          <a:off x="6084094" y="440531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642938</xdr:colOff>
      <xdr:row>7</xdr:row>
      <xdr:rowOff>47625</xdr:rowOff>
    </xdr:from>
    <xdr:ext cx="11217089" cy="437030"/>
    <xdr:sp macro="" textlink="">
      <xdr:nvSpPr>
        <xdr:cNvPr id="2" name="TextBox 1"/>
        <xdr:cNvSpPr txBox="1"/>
      </xdr:nvSpPr>
      <xdr:spPr>
        <a:xfrm>
          <a:off x="5036344" y="416719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642937</xdr:colOff>
      <xdr:row>7</xdr:row>
      <xdr:rowOff>107156</xdr:rowOff>
    </xdr:from>
    <xdr:ext cx="11217089" cy="437030"/>
    <xdr:sp macro="" textlink="">
      <xdr:nvSpPr>
        <xdr:cNvPr id="2" name="TextBox 1"/>
        <xdr:cNvSpPr txBox="1"/>
      </xdr:nvSpPr>
      <xdr:spPr>
        <a:xfrm>
          <a:off x="5036343" y="476250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11217089" cy="437030"/>
    <xdr:sp macro="" textlink="">
      <xdr:nvSpPr>
        <xdr:cNvPr id="2" name="TextBox 1"/>
        <xdr:cNvSpPr txBox="1"/>
      </xdr:nvSpPr>
      <xdr:spPr>
        <a:xfrm>
          <a:off x="4393406" y="36909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11217089" cy="437030"/>
    <xdr:sp macro="" textlink="">
      <xdr:nvSpPr>
        <xdr:cNvPr id="2" name="TextBox 1"/>
        <xdr:cNvSpPr txBox="1"/>
      </xdr:nvSpPr>
      <xdr:spPr>
        <a:xfrm>
          <a:off x="4393406" y="36909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11217089" cy="437030"/>
    <xdr:sp macro="" textlink="">
      <xdr:nvSpPr>
        <xdr:cNvPr id="2" name="TextBox 1"/>
        <xdr:cNvSpPr txBox="1"/>
      </xdr:nvSpPr>
      <xdr:spPr>
        <a:xfrm>
          <a:off x="4393406" y="369094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1012031</xdr:colOff>
      <xdr:row>7</xdr:row>
      <xdr:rowOff>71437</xdr:rowOff>
    </xdr:from>
    <xdr:ext cx="11217089" cy="437030"/>
    <xdr:sp macro="" textlink="">
      <xdr:nvSpPr>
        <xdr:cNvPr id="2" name="TextBox 1"/>
        <xdr:cNvSpPr txBox="1"/>
      </xdr:nvSpPr>
      <xdr:spPr>
        <a:xfrm>
          <a:off x="4286250" y="440531"/>
          <a:ext cx="11217089" cy="4370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600" b="1"/>
            <a:t>Note: All figures contained within</a:t>
          </a:r>
          <a:r>
            <a:rPr lang="en-AU" sz="1600" b="1" baseline="0"/>
            <a:t> Attachment B  are illustrative only and have been included to demonstrate model functionality</a:t>
          </a:r>
          <a:endParaRPr lang="en-AU" sz="16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AER%20Reporting/04_Transitional%20Submission/11_Modelling%20Attachments/Compliance%20Model_FY2014%20(with%20link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AER%20Reporting/04_Transitional%20Submission/11_Modelling%20Attachments/NPM_201415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WAPC"/>
      <sheetName val="Price Limits"/>
      <sheetName val="Trans O-U"/>
      <sheetName val="CCF O-U"/>
      <sheetName val="JSO O-U"/>
      <sheetName val="DUOS (t)"/>
      <sheetName val="TCR (t)"/>
      <sheetName val="CCF (t)"/>
      <sheetName val="CPT (t)"/>
      <sheetName val="JSO (t)"/>
      <sheetName val="NUOS (t)"/>
      <sheetName val="NUOS ex CCF (t)"/>
      <sheetName val="LRMC (t)"/>
      <sheetName val="DUOS (t-1)"/>
      <sheetName val="TCR (t-1)"/>
      <sheetName val="CCF (t-1)"/>
      <sheetName val="NUOS (t-1)"/>
      <sheetName val="Q (t-2) act"/>
      <sheetName val="RE (t-1)"/>
      <sheetName val="RE (t)"/>
      <sheetName val="Q (t-2) adj (t-1)"/>
      <sheetName val="Q (t-2) adj (t)"/>
      <sheetName val="Q (t)"/>
      <sheetName val="% Change DUOS"/>
      <sheetName val="% Change TCR"/>
      <sheetName val="% Change CCF"/>
      <sheetName val="% Change NUOS"/>
    </sheetNames>
    <sheetDataSet>
      <sheetData sheetId="0"/>
      <sheetData sheetId="1">
        <row r="3">
          <cell r="B3" t="str">
            <v>Endeavour Energy</v>
          </cell>
        </row>
      </sheetData>
      <sheetData sheetId="2">
        <row r="25">
          <cell r="J25">
            <v>1022394.1145609593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Worksheet Status"/>
      <sheetName val="Determination"/>
      <sheetName val="Table"/>
      <sheetName val="Tariffs"/>
      <sheetName val="Audited"/>
      <sheetName val="Consumption (t-2) - Audit"/>
      <sheetName val="Consumption (t)"/>
      <sheetName val="Growth by Component"/>
      <sheetName val="DUOS (t-1)"/>
      <sheetName val="TUOS (t-1)"/>
      <sheetName val="CCF (t-1)"/>
      <sheetName val="CPT (t-1)"/>
      <sheetName val="JSO (t-1)"/>
      <sheetName val="NUOS (t-1)"/>
      <sheetName val="DUOS O&amp;U"/>
      <sheetName val="Transgrid"/>
      <sheetName val="Transmission"/>
      <sheetName val="TUOS (t) Reflective"/>
      <sheetName val="Trans O&amp;U"/>
      <sheetName val="CCF O&amp;U"/>
      <sheetName val="CPT O&amp;U"/>
      <sheetName val="JSO O&amp;U"/>
      <sheetName val="DUOS (t)"/>
      <sheetName val="TUOS (t)"/>
      <sheetName val="CCF (t)"/>
      <sheetName val="CPT (t)"/>
      <sheetName val="JSO (t)"/>
      <sheetName val="NUOS (t)"/>
      <sheetName val="Internal Memos"/>
      <sheetName val="DUOS Revenue"/>
      <sheetName val="TUOS Revenue"/>
      <sheetName val="CCF Revenue"/>
      <sheetName val="CPT Revenue"/>
      <sheetName val="JSO Revenue"/>
      <sheetName val="NUOS Revenue"/>
      <sheetName val="Revenue Summary"/>
      <sheetName val="Regulatory Constraints"/>
      <sheetName val="Cust Comms Merge - Forecast"/>
      <sheetName val="Customer Comms - TCR"/>
      <sheetName val="Customer Comms - Dapto TCR"/>
      <sheetName val="IPART"/>
      <sheetName val="Residential Bill Analysis"/>
      <sheetName val="N70 Increase"/>
      <sheetName val="IBT Impacts"/>
      <sheetName val="GSTOU Impacts"/>
      <sheetName val="GSTOU T5 Impacts"/>
      <sheetName val="LV Transition Impacts"/>
      <sheetName val="LV Demand Impacts"/>
      <sheetName val="HV Demand Impacts"/>
      <sheetName val="ST Demand Impacts"/>
      <sheetName val="Demand Impacts Graph"/>
      <sheetName val="Newspaper Publication"/>
      <sheetName val="LV IBT vs TOU "/>
      <sheetName val="Average Bills"/>
      <sheetName val="GRAPH - GS Break-up"/>
      <sheetName val="GRAPH - DUOS propn"/>
      <sheetName val="GRAPH - Res Break-up"/>
      <sheetName val="GRAPH - t-1 DUOS by Tariff Type"/>
      <sheetName val="GRAPH - t-1 DUOS by Component"/>
      <sheetName val="GRAPH - t DUOS by Component"/>
      <sheetName val="GRAPH - DUOS WAPC"/>
      <sheetName val="GRAPH - TUOS WAPC"/>
      <sheetName val="GRAPH - NUOS WAPC"/>
      <sheetName val="GRAPH - NUOS Impacts"/>
      <sheetName val="GRAPH - $ NUOS ICT Only"/>
      <sheetName val="GRAPH - IBT NUOS Impacts"/>
      <sheetName val="GRAPH - Res IBT Impacts"/>
      <sheetName val="GRAPH - GS IBT Impacts"/>
      <sheetName val="GRAPH - GSTOU Impacts"/>
      <sheetName val="GRAPH - GSTOU T5 Impacts"/>
      <sheetName val="GRAPH - Transition TOU"/>
      <sheetName val="GRAPH - LV Demand Impacts"/>
      <sheetName val="GRAPH - HV Demand Impacts"/>
      <sheetName val="GRAPH - ST Demand Impacts"/>
      <sheetName val="GRAPH - N90 to N89 Impacts"/>
      <sheetName val="GRAPH - N90 to N19 Impacts"/>
      <sheetName val="GRAPH - N84 to N89 Impacts"/>
      <sheetName val="GRAPH - N84 to N19 Impacts"/>
      <sheetName val="GRAPH - N89 to N19 Impacts"/>
      <sheetName val="GRAPH - Dom IBT_TOU Relativity"/>
      <sheetName val="N90 to N99 only (t)"/>
      <sheetName val="N90 to TL only (t)"/>
      <sheetName val="N90 to N89 only (t)"/>
      <sheetName val="N90 to N89 or N19 (t)"/>
      <sheetName val="N84 to N89 only (t)"/>
      <sheetName val="N84 to N89 or N19 (t)"/>
      <sheetName val="N89 to N19 (t)"/>
      <sheetName val="Transition Summary"/>
      <sheetName val="Sheet1"/>
      <sheetName val="Sheet2"/>
      <sheetName val="Sheet3"/>
      <sheetName val="Sheet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6"/>
  <sheetViews>
    <sheetView showGridLines="0" tabSelected="1" zoomScale="80" zoomScaleNormal="80" workbookViewId="0">
      <selection activeCell="F16" sqref="F16"/>
    </sheetView>
  </sheetViews>
  <sheetFormatPr defaultRowHeight="12.75" x14ac:dyDescent="0.2"/>
  <cols>
    <col min="1" max="1" width="4.140625" customWidth="1"/>
    <col min="2" max="2" width="5.7109375" customWidth="1"/>
    <col min="3" max="3" width="86.7109375" customWidth="1"/>
  </cols>
  <sheetData>
    <row r="1" spans="1:3" ht="31.5" customHeight="1" x14ac:dyDescent="0.2"/>
    <row r="2" spans="1:3" ht="33.75" customHeight="1" x14ac:dyDescent="0.2">
      <c r="A2" s="3" t="s">
        <v>0</v>
      </c>
      <c r="B2" s="4"/>
      <c r="C2" s="5"/>
    </row>
    <row r="3" spans="1:3" ht="15.75" x14ac:dyDescent="0.2">
      <c r="A3" s="1"/>
      <c r="B3" s="6"/>
      <c r="C3" s="2"/>
    </row>
    <row r="4" spans="1:3" ht="15.75" x14ac:dyDescent="0.2">
      <c r="A4" s="1"/>
      <c r="B4" s="1" t="s">
        <v>1</v>
      </c>
      <c r="C4" s="1"/>
    </row>
    <row r="5" spans="1:3" ht="15.75" x14ac:dyDescent="0.2">
      <c r="A5" s="1"/>
      <c r="B5" s="1"/>
      <c r="C5" s="1"/>
    </row>
    <row r="6" spans="1:3" ht="15.75" x14ac:dyDescent="0.2">
      <c r="A6" s="1"/>
      <c r="B6" s="7" t="s">
        <v>2</v>
      </c>
      <c r="C6" s="1"/>
    </row>
    <row r="7" spans="1:3" ht="15.75" x14ac:dyDescent="0.2">
      <c r="A7" s="1"/>
      <c r="B7" s="7" t="s">
        <v>216</v>
      </c>
      <c r="C7" s="1"/>
    </row>
    <row r="8" spans="1:3" ht="15.75" x14ac:dyDescent="0.2">
      <c r="A8" s="1"/>
      <c r="B8" s="7"/>
      <c r="C8" s="1"/>
    </row>
    <row r="9" spans="1:3" ht="15.75" x14ac:dyDescent="0.2">
      <c r="A9" s="1"/>
      <c r="B9" s="6" t="s">
        <v>3</v>
      </c>
      <c r="C9" s="8"/>
    </row>
    <row r="10" spans="1:3" ht="15.75" x14ac:dyDescent="0.2">
      <c r="A10" s="1"/>
      <c r="B10" s="9" t="s">
        <v>4</v>
      </c>
      <c r="C10" s="8" t="s">
        <v>180</v>
      </c>
    </row>
    <row r="11" spans="1:3" ht="15.75" x14ac:dyDescent="0.2">
      <c r="A11" s="1"/>
      <c r="B11" s="9" t="s">
        <v>5</v>
      </c>
      <c r="C11" s="8" t="s">
        <v>293</v>
      </c>
    </row>
    <row r="12" spans="1:3" ht="15.75" x14ac:dyDescent="0.2">
      <c r="A12" s="1"/>
      <c r="B12" s="9" t="s">
        <v>6</v>
      </c>
      <c r="C12" s="8" t="s">
        <v>7</v>
      </c>
    </row>
    <row r="13" spans="1:3" ht="15.75" x14ac:dyDescent="0.2">
      <c r="A13" s="1"/>
      <c r="B13" s="9" t="s">
        <v>182</v>
      </c>
      <c r="C13" s="8" t="s">
        <v>181</v>
      </c>
    </row>
    <row r="14" spans="1:3" ht="15.75" x14ac:dyDescent="0.2">
      <c r="A14" s="1"/>
      <c r="B14" s="12"/>
      <c r="C14" s="11"/>
    </row>
    <row r="15" spans="1:3" ht="15.75" x14ac:dyDescent="0.2">
      <c r="A15" s="1"/>
      <c r="B15" s="10"/>
      <c r="C15" s="11"/>
    </row>
    <row r="16" spans="1:3" ht="15.75" x14ac:dyDescent="0.2">
      <c r="A16" s="1"/>
      <c r="B16" s="1" t="s">
        <v>8</v>
      </c>
      <c r="C16" s="1"/>
    </row>
    <row r="17" spans="1:6" ht="15.75" x14ac:dyDescent="0.2">
      <c r="A17" s="1"/>
      <c r="B17" s="6" t="s">
        <v>9</v>
      </c>
      <c r="C17" s="13"/>
      <c r="D17" s="540"/>
      <c r="E17" s="540"/>
      <c r="F17" s="540"/>
    </row>
    <row r="18" spans="1:6" ht="15.75" x14ac:dyDescent="0.2">
      <c r="A18" s="1"/>
      <c r="B18" s="545" t="s">
        <v>10</v>
      </c>
      <c r="C18" s="546"/>
      <c r="D18" s="540"/>
      <c r="E18" s="540"/>
      <c r="F18" s="540"/>
    </row>
    <row r="19" spans="1:6" ht="15.75" x14ac:dyDescent="0.2">
      <c r="A19" s="1"/>
      <c r="B19" s="14" t="s">
        <v>11</v>
      </c>
      <c r="C19" s="15"/>
      <c r="D19" s="540"/>
      <c r="E19" s="540"/>
      <c r="F19" s="540"/>
    </row>
    <row r="20" spans="1:6" ht="15.75" x14ac:dyDescent="0.2">
      <c r="A20" s="1"/>
      <c r="B20" s="16" t="s">
        <v>12</v>
      </c>
      <c r="C20" s="17"/>
      <c r="D20" s="540"/>
      <c r="E20" s="540"/>
      <c r="F20" s="540"/>
    </row>
    <row r="21" spans="1:6" ht="15.75" x14ac:dyDescent="0.2">
      <c r="A21" s="1"/>
      <c r="B21" s="18" t="s">
        <v>13</v>
      </c>
      <c r="C21" s="19"/>
      <c r="D21" s="540"/>
      <c r="E21" s="540"/>
      <c r="F21" s="540"/>
    </row>
    <row r="22" spans="1:6" ht="18" x14ac:dyDescent="0.2">
      <c r="A22" s="20"/>
      <c r="B22" s="10"/>
      <c r="C22" s="19"/>
    </row>
    <row r="23" spans="1:6" ht="15.75" x14ac:dyDescent="0.2">
      <c r="A23" s="1"/>
      <c r="B23" s="1" t="s">
        <v>14</v>
      </c>
      <c r="C23" s="1"/>
    </row>
    <row r="24" spans="1:6" ht="15.75" x14ac:dyDescent="0.2">
      <c r="A24" s="21"/>
      <c r="B24" s="22" t="s">
        <v>15</v>
      </c>
      <c r="C24" s="23"/>
    </row>
    <row r="25" spans="1:6" ht="15.75" x14ac:dyDescent="0.2">
      <c r="A25" s="21"/>
      <c r="B25" s="22" t="s">
        <v>16</v>
      </c>
      <c r="C25" s="23"/>
    </row>
    <row r="26" spans="1:6" ht="15.75" x14ac:dyDescent="0.2">
      <c r="A26" s="21"/>
      <c r="B26" s="22" t="s">
        <v>17</v>
      </c>
      <c r="C26" s="23"/>
    </row>
  </sheetData>
  <pageMargins left="0.31496062992125984" right="0.31496062992125984" top="0.55118110236220474" bottom="0.55118110236220474" header="0.11811023622047245" footer="0.11811023622047245"/>
  <pageSetup paperSize="9" scale="74" orientation="portrait" r:id="rId1"/>
  <headerFooter>
    <oddFooter xml:space="preserve">&amp;LPrinted: &amp;D &amp;T&amp;CPage &amp;P of &amp;N&amp;R&amp;A
&amp;Z&amp;F
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89"/>
  <sheetViews>
    <sheetView zoomScale="80" zoomScaleNormal="80" workbookViewId="0">
      <selection activeCell="B60" sqref="B60:C60"/>
    </sheetView>
  </sheetViews>
  <sheetFormatPr defaultRowHeight="12.75" x14ac:dyDescent="0.2"/>
  <cols>
    <col min="1" max="1" width="2.7109375" style="351" customWidth="1"/>
    <col min="2" max="2" width="25.28515625" style="351" customWidth="1"/>
    <col min="3" max="3" width="67.42578125" style="351" customWidth="1"/>
    <col min="4" max="4" width="11" style="469" customWidth="1"/>
    <col min="5" max="6" width="18.28515625" style="351" customWidth="1"/>
    <col min="7" max="7" width="19.5703125" style="351" customWidth="1"/>
    <col min="8" max="8" width="18.28515625" style="351" customWidth="1"/>
    <col min="9" max="9" width="2.7109375" style="351" customWidth="1"/>
    <col min="10" max="16384" width="9.140625" style="351"/>
  </cols>
  <sheetData>
    <row r="1" spans="1:8" x14ac:dyDescent="0.2">
      <c r="A1" s="78"/>
      <c r="B1" s="202"/>
      <c r="C1" s="202"/>
      <c r="D1" s="458"/>
      <c r="E1" s="350"/>
      <c r="F1" s="203"/>
      <c r="G1" s="203"/>
      <c r="H1" s="203"/>
    </row>
    <row r="2" spans="1:8" ht="15.75" x14ac:dyDescent="0.2">
      <c r="A2" s="78"/>
      <c r="B2" s="352" t="s">
        <v>45</v>
      </c>
      <c r="C2" s="353" t="s">
        <v>46</v>
      </c>
      <c r="D2" s="459"/>
      <c r="E2" s="534"/>
      <c r="F2" s="354"/>
      <c r="G2" s="203"/>
      <c r="H2" s="203"/>
    </row>
    <row r="3" spans="1:8" ht="15.75" x14ac:dyDescent="0.2">
      <c r="A3" s="78"/>
      <c r="B3" s="355" t="s">
        <v>47</v>
      </c>
      <c r="C3" s="353" t="s">
        <v>48</v>
      </c>
      <c r="D3" s="459"/>
      <c r="E3" s="535"/>
      <c r="F3" s="354"/>
      <c r="G3" s="203"/>
      <c r="H3" s="203"/>
    </row>
    <row r="4" spans="1:8" ht="15.75" x14ac:dyDescent="0.2">
      <c r="A4" s="78"/>
      <c r="B4" s="355">
        <v>2015</v>
      </c>
      <c r="C4" s="353" t="s">
        <v>49</v>
      </c>
      <c r="D4" s="459"/>
      <c r="E4" s="534"/>
      <c r="F4" s="354"/>
      <c r="G4" s="203"/>
      <c r="H4" s="203"/>
    </row>
    <row r="5" spans="1:8" ht="15.75" x14ac:dyDescent="0.2">
      <c r="A5" s="204"/>
      <c r="B5" s="356"/>
      <c r="C5" s="357"/>
      <c r="D5" s="460"/>
      <c r="E5" s="536"/>
      <c r="F5" s="354"/>
      <c r="G5" s="204"/>
      <c r="H5" s="204"/>
    </row>
    <row r="6" spans="1:8" ht="18" x14ac:dyDescent="0.2">
      <c r="A6" s="78"/>
      <c r="B6" s="77" t="s">
        <v>50</v>
      </c>
      <c r="C6" s="358"/>
      <c r="D6" s="461"/>
      <c r="E6" s="536"/>
      <c r="F6" s="359"/>
      <c r="G6" s="360"/>
      <c r="H6" s="203"/>
    </row>
    <row r="7" spans="1:8" ht="18" x14ac:dyDescent="0.2">
      <c r="A7" s="78"/>
      <c r="B7" s="77"/>
      <c r="C7" s="358"/>
      <c r="D7" s="461"/>
      <c r="E7" s="537"/>
      <c r="F7" s="359"/>
      <c r="G7" s="360"/>
      <c r="H7" s="203"/>
    </row>
    <row r="8" spans="1:8" ht="15.75" x14ac:dyDescent="0.2">
      <c r="A8" s="78"/>
      <c r="B8" s="28" t="s">
        <v>204</v>
      </c>
      <c r="C8" s="79"/>
      <c r="D8" s="462"/>
      <c r="E8" s="350"/>
      <c r="F8" s="359"/>
      <c r="G8" s="360"/>
      <c r="H8" s="203"/>
    </row>
    <row r="9" spans="1:8" x14ac:dyDescent="0.2">
      <c r="A9" s="78"/>
      <c r="B9" s="485" t="s">
        <v>219</v>
      </c>
      <c r="C9" s="470"/>
      <c r="D9" s="479" t="s">
        <v>217</v>
      </c>
      <c r="E9" s="490">
        <v>1000000</v>
      </c>
      <c r="F9" s="359"/>
      <c r="G9" s="360"/>
      <c r="H9" s="203"/>
    </row>
    <row r="10" spans="1:8" x14ac:dyDescent="0.2">
      <c r="A10" s="78"/>
      <c r="B10" s="82" t="s">
        <v>51</v>
      </c>
      <c r="C10" s="471"/>
      <c r="D10" s="480" t="s">
        <v>39</v>
      </c>
      <c r="E10" s="269">
        <v>2.5000000000000001E-2</v>
      </c>
      <c r="F10" s="359"/>
      <c r="G10" s="360"/>
      <c r="H10" s="203"/>
    </row>
    <row r="11" spans="1:8" x14ac:dyDescent="0.2">
      <c r="A11" s="78"/>
      <c r="B11" s="82" t="s">
        <v>52</v>
      </c>
      <c r="C11" s="471"/>
      <c r="D11" s="480" t="s">
        <v>39</v>
      </c>
      <c r="E11" s="269">
        <v>0.1</v>
      </c>
      <c r="F11" s="359"/>
      <c r="G11" s="360"/>
      <c r="H11" s="203"/>
    </row>
    <row r="12" spans="1:8" x14ac:dyDescent="0.2">
      <c r="A12" s="78"/>
      <c r="B12" s="563" t="s">
        <v>349</v>
      </c>
      <c r="C12" s="564"/>
      <c r="D12" s="565" t="s">
        <v>39</v>
      </c>
      <c r="E12" s="566">
        <v>0</v>
      </c>
      <c r="F12" s="548"/>
      <c r="G12" s="360"/>
      <c r="H12" s="203"/>
    </row>
    <row r="13" spans="1:8" x14ac:dyDescent="0.2">
      <c r="A13" s="78"/>
      <c r="B13" s="80"/>
      <c r="C13" s="375"/>
      <c r="D13" s="480"/>
      <c r="E13" s="484"/>
      <c r="G13" s="360"/>
      <c r="H13" s="203"/>
    </row>
    <row r="14" spans="1:8" x14ac:dyDescent="0.2">
      <c r="A14" s="78"/>
      <c r="B14" s="491" t="s">
        <v>221</v>
      </c>
      <c r="C14" s="376"/>
      <c r="D14" s="494" t="s">
        <v>39</v>
      </c>
      <c r="E14" s="496">
        <f>ROUND(((1+E10)*(1-E11)*(1+E12))-1,4)</f>
        <v>-7.7499999999999999E-2</v>
      </c>
      <c r="F14" s="359"/>
      <c r="G14" s="360"/>
      <c r="H14" s="203"/>
    </row>
    <row r="15" spans="1:8" x14ac:dyDescent="0.2">
      <c r="A15" s="78"/>
      <c r="B15" s="83" t="s">
        <v>220</v>
      </c>
      <c r="C15" s="457"/>
      <c r="D15" s="479" t="s">
        <v>217</v>
      </c>
      <c r="E15" s="495">
        <f>E9*(1+E14)</f>
        <v>922500</v>
      </c>
      <c r="F15" s="359"/>
      <c r="G15" s="360"/>
      <c r="H15" s="203"/>
    </row>
    <row r="16" spans="1:8" x14ac:dyDescent="0.2">
      <c r="A16" s="78"/>
      <c r="B16" s="491" t="s">
        <v>222</v>
      </c>
      <c r="C16" s="374"/>
      <c r="D16" s="492"/>
      <c r="E16" s="488"/>
      <c r="F16" s="359"/>
      <c r="G16" s="360"/>
      <c r="H16" s="203"/>
    </row>
    <row r="17" spans="1:8" x14ac:dyDescent="0.2">
      <c r="A17" s="78"/>
      <c r="B17" s="456" t="s">
        <v>229</v>
      </c>
      <c r="C17" s="457"/>
      <c r="D17" s="479" t="s">
        <v>217</v>
      </c>
      <c r="E17" s="410">
        <v>0</v>
      </c>
      <c r="F17" s="359"/>
      <c r="G17" s="360"/>
      <c r="H17" s="203"/>
    </row>
    <row r="18" spans="1:8" x14ac:dyDescent="0.2">
      <c r="A18" s="78"/>
      <c r="B18" s="456" t="s">
        <v>230</v>
      </c>
      <c r="C18" s="457"/>
      <c r="D18" s="479" t="s">
        <v>217</v>
      </c>
      <c r="E18" s="410">
        <v>0</v>
      </c>
      <c r="F18" s="359"/>
      <c r="G18" s="360"/>
      <c r="H18" s="203"/>
    </row>
    <row r="19" spans="1:8" x14ac:dyDescent="0.2">
      <c r="A19" s="78"/>
      <c r="B19" s="456" t="s">
        <v>231</v>
      </c>
      <c r="C19" s="457"/>
      <c r="D19" s="479" t="s">
        <v>217</v>
      </c>
      <c r="E19" s="410">
        <v>0</v>
      </c>
      <c r="F19" s="359"/>
      <c r="G19" s="360"/>
      <c r="H19" s="203"/>
    </row>
    <row r="20" spans="1:8" x14ac:dyDescent="0.2">
      <c r="A20" s="78"/>
      <c r="B20" s="456"/>
      <c r="C20" s="457"/>
      <c r="D20" s="479"/>
      <c r="E20" s="488"/>
      <c r="F20" s="359"/>
      <c r="G20" s="360"/>
      <c r="H20" s="203"/>
    </row>
    <row r="21" spans="1:8" x14ac:dyDescent="0.2">
      <c r="A21" s="78"/>
      <c r="B21" s="486" t="s">
        <v>223</v>
      </c>
      <c r="C21" s="457"/>
      <c r="D21" s="479" t="s">
        <v>217</v>
      </c>
      <c r="E21" s="493">
        <f>E15+SUM(E17:E20)</f>
        <v>922500</v>
      </c>
      <c r="F21" s="359"/>
      <c r="G21" s="360"/>
      <c r="H21" s="203"/>
    </row>
    <row r="22" spans="1:8" x14ac:dyDescent="0.2">
      <c r="A22" s="78"/>
      <c r="B22" s="456"/>
      <c r="C22" s="457"/>
      <c r="D22" s="479"/>
      <c r="E22" s="497"/>
      <c r="F22" s="359"/>
      <c r="G22" s="360"/>
      <c r="H22" s="203"/>
    </row>
    <row r="23" spans="1:8" x14ac:dyDescent="0.2">
      <c r="A23" s="78"/>
      <c r="B23" s="456" t="s">
        <v>224</v>
      </c>
      <c r="C23" s="457"/>
      <c r="D23" s="499" t="s">
        <v>233</v>
      </c>
      <c r="E23" s="488"/>
      <c r="F23" s="359"/>
      <c r="G23" s="360"/>
      <c r="H23" s="203"/>
    </row>
    <row r="24" spans="1:8" x14ac:dyDescent="0.2">
      <c r="A24" s="78"/>
      <c r="B24" s="456" t="s">
        <v>232</v>
      </c>
      <c r="C24" s="457"/>
      <c r="D24" s="479" t="s">
        <v>217</v>
      </c>
      <c r="E24" s="410">
        <v>0</v>
      </c>
      <c r="F24" s="359"/>
      <c r="G24" s="360"/>
      <c r="H24" s="203"/>
    </row>
    <row r="25" spans="1:8" x14ac:dyDescent="0.2">
      <c r="A25" s="78"/>
      <c r="B25" s="456" t="s">
        <v>225</v>
      </c>
      <c r="C25" s="457"/>
      <c r="D25" s="479" t="s">
        <v>217</v>
      </c>
      <c r="E25" s="488">
        <f>E21-E24</f>
        <v>922500</v>
      </c>
      <c r="F25" s="359"/>
      <c r="G25" s="360"/>
      <c r="H25" s="203"/>
    </row>
    <row r="26" spans="1:8" x14ac:dyDescent="0.2">
      <c r="A26" s="78"/>
      <c r="B26" s="456"/>
      <c r="C26" s="457"/>
      <c r="D26" s="479"/>
      <c r="E26" s="488"/>
      <c r="F26" s="359"/>
      <c r="G26" s="360"/>
      <c r="H26" s="203"/>
    </row>
    <row r="27" spans="1:8" x14ac:dyDescent="0.2">
      <c r="A27" s="78"/>
      <c r="B27" s="456" t="s">
        <v>226</v>
      </c>
      <c r="C27" s="457"/>
      <c r="D27" s="479" t="s">
        <v>217</v>
      </c>
      <c r="E27" s="488">
        <f>'Dist O-U'!$E$33</f>
        <v>0</v>
      </c>
      <c r="F27" s="359"/>
      <c r="G27" s="360"/>
      <c r="H27" s="203"/>
    </row>
    <row r="28" spans="1:8" x14ac:dyDescent="0.2">
      <c r="A28" s="78"/>
      <c r="B28" s="456" t="s">
        <v>227</v>
      </c>
      <c r="C28" s="457"/>
      <c r="D28" s="479" t="s">
        <v>217</v>
      </c>
      <c r="E28" s="487">
        <f>E25-E27</f>
        <v>922500</v>
      </c>
      <c r="F28" s="359"/>
      <c r="G28" s="360"/>
      <c r="H28" s="203"/>
    </row>
    <row r="29" spans="1:8" x14ac:dyDescent="0.2">
      <c r="A29" s="78"/>
      <c r="B29" s="456" t="s">
        <v>228</v>
      </c>
      <c r="C29" s="457"/>
      <c r="D29" s="480" t="s">
        <v>39</v>
      </c>
      <c r="E29" s="523">
        <f>ROUND(E28/E9-1,4)</f>
        <v>-7.7499999999999999E-2</v>
      </c>
      <c r="F29" s="359"/>
      <c r="G29" s="360"/>
      <c r="H29" s="203"/>
    </row>
    <row r="30" spans="1:8" x14ac:dyDescent="0.2">
      <c r="A30" s="78"/>
      <c r="B30" s="491"/>
      <c r="C30" s="374"/>
      <c r="D30" s="492"/>
      <c r="E30" s="497"/>
      <c r="F30" s="359"/>
      <c r="G30" s="360"/>
      <c r="H30" s="203"/>
    </row>
    <row r="31" spans="1:8" x14ac:dyDescent="0.2">
      <c r="A31" s="78"/>
      <c r="B31" s="456" t="s">
        <v>205</v>
      </c>
      <c r="C31" s="455"/>
      <c r="D31" s="479" t="s">
        <v>217</v>
      </c>
      <c r="E31" s="489">
        <f>'DUOS (t)'!$AG$82</f>
        <v>922499.04653741082</v>
      </c>
      <c r="F31" s="359"/>
      <c r="G31" s="360"/>
      <c r="H31" s="203"/>
    </row>
    <row r="32" spans="1:8" x14ac:dyDescent="0.2">
      <c r="A32" s="78"/>
      <c r="B32" s="85" t="s">
        <v>203</v>
      </c>
      <c r="C32" s="86"/>
      <c r="D32" s="482"/>
      <c r="E32" s="498" t="str">
        <f>IF(E31&gt;E28,"NO", "YES")</f>
        <v>YES</v>
      </c>
      <c r="F32" s="359"/>
      <c r="G32" s="360"/>
      <c r="H32" s="203"/>
    </row>
    <row r="33" spans="1:8" x14ac:dyDescent="0.2">
      <c r="A33" s="78"/>
      <c r="B33" s="87"/>
      <c r="C33" s="88"/>
      <c r="D33" s="463"/>
      <c r="E33" s="89"/>
      <c r="F33" s="359"/>
      <c r="G33" s="360"/>
      <c r="H33" s="203"/>
    </row>
    <row r="34" spans="1:8" x14ac:dyDescent="0.2">
      <c r="A34" s="78"/>
      <c r="B34" s="90"/>
      <c r="C34" s="91"/>
      <c r="D34" s="464"/>
      <c r="E34" s="92"/>
      <c r="F34" s="359"/>
      <c r="G34" s="360"/>
      <c r="H34" s="203"/>
    </row>
    <row r="35" spans="1:8" x14ac:dyDescent="0.2">
      <c r="A35" s="78"/>
      <c r="B35" s="90"/>
      <c r="C35" s="91"/>
      <c r="D35" s="464"/>
      <c r="E35" s="92"/>
      <c r="F35" s="359"/>
      <c r="G35" s="360"/>
      <c r="H35" s="203"/>
    </row>
    <row r="36" spans="1:8" ht="15.75" x14ac:dyDescent="0.2">
      <c r="A36" s="93"/>
      <c r="B36" s="64" t="s">
        <v>53</v>
      </c>
      <c r="C36" s="81"/>
      <c r="D36" s="462"/>
      <c r="E36" s="92"/>
      <c r="F36" s="359"/>
      <c r="G36" s="360"/>
      <c r="H36" s="203"/>
    </row>
    <row r="37" spans="1:8" x14ac:dyDescent="0.2">
      <c r="A37" s="78"/>
      <c r="B37" s="94" t="s">
        <v>54</v>
      </c>
      <c r="C37" s="470"/>
      <c r="D37" s="480" t="s">
        <v>39</v>
      </c>
      <c r="E37" s="411">
        <v>0.02</v>
      </c>
      <c r="F37" s="359"/>
      <c r="G37" s="360"/>
      <c r="H37" s="203"/>
    </row>
    <row r="38" spans="1:8" x14ac:dyDescent="0.2">
      <c r="A38" s="78"/>
      <c r="B38" s="95" t="s">
        <v>55</v>
      </c>
      <c r="C38" s="533" t="s">
        <v>292</v>
      </c>
      <c r="D38" s="480" t="s">
        <v>39</v>
      </c>
      <c r="E38" s="84">
        <f>ROUND(((1+E10)*(1-IF(E11&gt;0,0,E11))*(1+E12)*(1+E37))-1,4)</f>
        <v>4.5499999999999999E-2</v>
      </c>
      <c r="F38" s="359"/>
      <c r="G38" s="360"/>
      <c r="H38" s="203"/>
    </row>
    <row r="39" spans="1:8" x14ac:dyDescent="0.2">
      <c r="A39" s="78"/>
      <c r="B39" s="96" t="s">
        <v>56</v>
      </c>
      <c r="C39" s="97"/>
      <c r="D39" s="483"/>
      <c r="E39" s="98" t="str">
        <f>IF(COUNTIF('Side Constraint'!$R$11:$R$80,"NO")&gt;0,"NO","YES")</f>
        <v>YES</v>
      </c>
      <c r="F39" s="359"/>
      <c r="G39" s="360"/>
      <c r="H39" s="203"/>
    </row>
    <row r="40" spans="1:8" x14ac:dyDescent="0.2">
      <c r="A40" s="78"/>
      <c r="B40" s="87"/>
      <c r="C40" s="81"/>
      <c r="D40" s="462"/>
      <c r="E40" s="99"/>
      <c r="F40" s="359"/>
      <c r="G40" s="360"/>
      <c r="H40" s="203"/>
    </row>
    <row r="41" spans="1:8" x14ac:dyDescent="0.2">
      <c r="A41" s="78"/>
      <c r="B41" s="90"/>
      <c r="C41" s="81"/>
      <c r="D41" s="462"/>
      <c r="E41" s="99"/>
      <c r="F41" s="359"/>
      <c r="G41" s="360"/>
      <c r="H41" s="203"/>
    </row>
    <row r="42" spans="1:8" x14ac:dyDescent="0.2">
      <c r="A42" s="204"/>
      <c r="B42" s="202"/>
      <c r="C42" s="202"/>
      <c r="D42" s="458"/>
      <c r="E42" s="350"/>
      <c r="F42" s="359"/>
      <c r="G42" s="360"/>
      <c r="H42" s="203"/>
    </row>
    <row r="43" spans="1:8" ht="15.75" x14ac:dyDescent="0.2">
      <c r="A43" s="204"/>
      <c r="B43" s="361" t="s">
        <v>173</v>
      </c>
      <c r="C43" s="202"/>
      <c r="D43" s="458"/>
      <c r="E43" s="350"/>
      <c r="F43" s="203"/>
      <c r="G43" s="203"/>
      <c r="H43" s="203"/>
    </row>
    <row r="44" spans="1:8" ht="25.5" x14ac:dyDescent="0.2">
      <c r="A44" s="204"/>
      <c r="B44" s="83" t="s">
        <v>60</v>
      </c>
      <c r="C44" s="362"/>
      <c r="D44" s="466"/>
      <c r="E44" s="363" t="s">
        <v>206</v>
      </c>
      <c r="F44" s="364" t="s">
        <v>207</v>
      </c>
      <c r="G44" s="364" t="s">
        <v>208</v>
      </c>
      <c r="H44" s="365" t="s">
        <v>61</v>
      </c>
    </row>
    <row r="45" spans="1:8" x14ac:dyDescent="0.2">
      <c r="A45" s="204"/>
      <c r="B45" s="547" t="str">
        <f>'Side Constraint'!D85</f>
        <v>(1) Tariff Class 1</v>
      </c>
      <c r="C45" s="366"/>
      <c r="D45" s="479" t="s">
        <v>217</v>
      </c>
      <c r="E45" s="538">
        <v>500000</v>
      </c>
      <c r="F45" s="538">
        <v>1000000</v>
      </c>
      <c r="G45" s="367">
        <f>'DUOS (t)'!AG14</f>
        <v>574190</v>
      </c>
      <c r="H45" s="368" t="str">
        <f t="shared" ref="H45:H50" si="0">IF(AND(G45&gt;=E45,G45&lt;=F45)=TRUE,"YES","NO")</f>
        <v>YES</v>
      </c>
    </row>
    <row r="46" spans="1:8" x14ac:dyDescent="0.2">
      <c r="A46" s="204"/>
      <c r="B46" s="547" t="str">
        <f>'Side Constraint'!D86</f>
        <v>(2) Tariff Class 2</v>
      </c>
      <c r="C46" s="366"/>
      <c r="D46" s="479" t="s">
        <v>217</v>
      </c>
      <c r="E46" s="538">
        <v>50000</v>
      </c>
      <c r="F46" s="538">
        <v>500000</v>
      </c>
      <c r="G46" s="367">
        <f>'DUOS (t)'!AG29</f>
        <v>242714.04653741076</v>
      </c>
      <c r="H46" s="368" t="str">
        <f t="shared" si="0"/>
        <v>YES</v>
      </c>
    </row>
    <row r="47" spans="1:8" x14ac:dyDescent="0.2">
      <c r="A47" s="204"/>
      <c r="B47" s="547" t="str">
        <f>'Side Constraint'!D87</f>
        <v>(3) Tariff Class 3</v>
      </c>
      <c r="C47" s="366"/>
      <c r="D47" s="479" t="s">
        <v>217</v>
      </c>
      <c r="E47" s="538">
        <v>20000</v>
      </c>
      <c r="F47" s="538">
        <v>250000</v>
      </c>
      <c r="G47" s="367">
        <f>'DUOS (t)'!AG34</f>
        <v>44360</v>
      </c>
      <c r="H47" s="368" t="str">
        <f t="shared" si="0"/>
        <v>YES</v>
      </c>
    </row>
    <row r="48" spans="1:8" x14ac:dyDescent="0.2">
      <c r="A48" s="204"/>
      <c r="B48" s="547" t="str">
        <f>'Side Constraint'!D88</f>
        <v>(4) Tariff Class 4</v>
      </c>
      <c r="C48" s="366"/>
      <c r="D48" s="479" t="s">
        <v>217</v>
      </c>
      <c r="E48" s="538">
        <v>10000</v>
      </c>
      <c r="F48" s="538">
        <v>200000</v>
      </c>
      <c r="G48" s="367">
        <f>'DUOS (t)'!AG47</f>
        <v>28815</v>
      </c>
      <c r="H48" s="368" t="str">
        <f t="shared" si="0"/>
        <v>YES</v>
      </c>
    </row>
    <row r="49" spans="1:8" x14ac:dyDescent="0.2">
      <c r="A49" s="204"/>
      <c r="B49" s="547" t="str">
        <f>'Side Constraint'!D89</f>
        <v>(5) Tariff Class 5</v>
      </c>
      <c r="C49" s="366"/>
      <c r="D49" s="479" t="s">
        <v>217</v>
      </c>
      <c r="E49" s="538">
        <v>5000</v>
      </c>
      <c r="F49" s="538">
        <v>100000</v>
      </c>
      <c r="G49" s="367">
        <f>'DUOS (t)'!AG67</f>
        <v>22320</v>
      </c>
      <c r="H49" s="368" t="str">
        <f t="shared" si="0"/>
        <v>YES</v>
      </c>
    </row>
    <row r="50" spans="1:8" x14ac:dyDescent="0.2">
      <c r="A50" s="204"/>
      <c r="B50" s="547" t="str">
        <f>'Side Constraint'!D90</f>
        <v>(6) Tariff Class 6</v>
      </c>
      <c r="C50" s="366"/>
      <c r="D50" s="479" t="s">
        <v>217</v>
      </c>
      <c r="E50" s="538">
        <v>1</v>
      </c>
      <c r="F50" s="538">
        <v>50000</v>
      </c>
      <c r="G50" s="367">
        <f>'DUOS (t)'!AG74</f>
        <v>10100</v>
      </c>
      <c r="H50" s="368" t="str">
        <f t="shared" si="0"/>
        <v>YES</v>
      </c>
    </row>
    <row r="51" spans="1:8" x14ac:dyDescent="0.2">
      <c r="A51" s="204"/>
      <c r="B51" s="202"/>
      <c r="C51" s="202"/>
      <c r="D51" s="458"/>
      <c r="E51" s="350"/>
      <c r="F51" s="203"/>
      <c r="G51" s="367">
        <f>SUM(G45:G50)</f>
        <v>922499.0465374107</v>
      </c>
      <c r="H51" s="203"/>
    </row>
    <row r="52" spans="1:8" x14ac:dyDescent="0.2">
      <c r="A52" s="204"/>
      <c r="B52" s="202"/>
      <c r="C52" s="202"/>
      <c r="D52" s="458"/>
      <c r="E52" s="350"/>
      <c r="F52" s="359"/>
      <c r="G52" s="360"/>
      <c r="H52" s="203"/>
    </row>
    <row r="53" spans="1:8" x14ac:dyDescent="0.2">
      <c r="A53" s="204"/>
      <c r="B53" s="202"/>
      <c r="C53" s="202"/>
      <c r="D53" s="458"/>
      <c r="E53" s="350"/>
      <c r="F53" s="359"/>
      <c r="G53" s="360"/>
      <c r="H53" s="203"/>
    </row>
    <row r="54" spans="1:8" ht="15.75" x14ac:dyDescent="0.2">
      <c r="A54" s="204"/>
      <c r="B54" s="361" t="s">
        <v>192</v>
      </c>
      <c r="C54" s="202"/>
      <c r="D54" s="458"/>
      <c r="E54" s="350"/>
      <c r="F54" s="359"/>
      <c r="G54" s="360"/>
      <c r="H54" s="203"/>
    </row>
    <row r="55" spans="1:8" x14ac:dyDescent="0.2">
      <c r="A55" s="204"/>
      <c r="B55" s="549" t="s">
        <v>193</v>
      </c>
      <c r="C55" s="550"/>
      <c r="D55" s="479" t="s">
        <v>217</v>
      </c>
      <c r="E55" s="369">
        <f>'Dist O-U'!$F$33</f>
        <v>-0.99999999993423838</v>
      </c>
      <c r="F55" s="359"/>
      <c r="G55" s="360"/>
      <c r="H55" s="203"/>
    </row>
    <row r="56" spans="1:8" x14ac:dyDescent="0.2">
      <c r="A56" s="204"/>
      <c r="B56" s="202"/>
      <c r="C56" s="202"/>
      <c r="D56" s="458"/>
      <c r="E56" s="350"/>
      <c r="F56" s="359"/>
      <c r="G56" s="360"/>
      <c r="H56" s="203"/>
    </row>
    <row r="57" spans="1:8" x14ac:dyDescent="0.2">
      <c r="A57" s="204"/>
      <c r="B57" s="202"/>
      <c r="C57" s="202"/>
      <c r="D57" s="458"/>
      <c r="E57" s="350"/>
      <c r="F57" s="359"/>
      <c r="G57" s="360"/>
      <c r="H57" s="203"/>
    </row>
    <row r="58" spans="1:8" x14ac:dyDescent="0.2">
      <c r="A58" s="204"/>
      <c r="B58" s="202"/>
      <c r="C58" s="202"/>
      <c r="D58" s="458"/>
      <c r="E58" s="350"/>
      <c r="F58" s="359"/>
      <c r="G58" s="360"/>
      <c r="H58" s="203"/>
    </row>
    <row r="59" spans="1:8" ht="15.75" x14ac:dyDescent="0.2">
      <c r="A59" s="204"/>
      <c r="B59" s="361" t="s">
        <v>194</v>
      </c>
      <c r="C59" s="202"/>
      <c r="D59" s="458"/>
      <c r="E59" s="350"/>
      <c r="F59" s="359"/>
      <c r="G59" s="360"/>
      <c r="H59" s="203"/>
    </row>
    <row r="60" spans="1:8" x14ac:dyDescent="0.2">
      <c r="A60" s="204"/>
      <c r="B60" s="549" t="s">
        <v>57</v>
      </c>
      <c r="C60" s="550"/>
      <c r="D60" s="479" t="s">
        <v>217</v>
      </c>
      <c r="E60" s="369">
        <f>'Trans O-U'!$F$33</f>
        <v>-1.0000000000055707</v>
      </c>
      <c r="F60" s="359"/>
      <c r="G60" s="360"/>
      <c r="H60" s="203"/>
    </row>
    <row r="61" spans="1:8" x14ac:dyDescent="0.2">
      <c r="A61" s="204"/>
      <c r="B61" s="202"/>
      <c r="C61" s="202"/>
      <c r="D61" s="458"/>
      <c r="E61" s="350"/>
      <c r="F61" s="359"/>
      <c r="G61" s="360"/>
      <c r="H61" s="203"/>
    </row>
    <row r="62" spans="1:8" x14ac:dyDescent="0.2">
      <c r="A62" s="204"/>
      <c r="B62" s="202"/>
      <c r="C62" s="202"/>
      <c r="D62" s="458"/>
      <c r="E62" s="350"/>
      <c r="F62" s="359"/>
      <c r="G62" s="360"/>
      <c r="H62" s="203"/>
    </row>
    <row r="63" spans="1:8" x14ac:dyDescent="0.2">
      <c r="A63" s="204"/>
      <c r="B63" s="202"/>
      <c r="C63" s="202"/>
      <c r="D63" s="458"/>
      <c r="E63" s="350"/>
      <c r="F63" s="359"/>
      <c r="G63" s="360"/>
      <c r="H63" s="203"/>
    </row>
    <row r="64" spans="1:8" ht="15.75" x14ac:dyDescent="0.2">
      <c r="A64" s="204"/>
      <c r="B64" s="361" t="s">
        <v>195</v>
      </c>
      <c r="C64" s="202"/>
      <c r="D64" s="458"/>
      <c r="E64" s="350"/>
      <c r="F64" s="359"/>
      <c r="G64" s="360"/>
      <c r="H64" s="203"/>
    </row>
    <row r="65" spans="1:8" x14ac:dyDescent="0.2">
      <c r="A65" s="204"/>
      <c r="B65" s="549" t="s">
        <v>58</v>
      </c>
      <c r="C65" s="550"/>
      <c r="D65" s="479" t="s">
        <v>217</v>
      </c>
      <c r="E65" s="369">
        <f>'CCF O-U'!$F$29</f>
        <v>-1.0000000000443947</v>
      </c>
      <c r="F65" s="359"/>
      <c r="G65" s="360"/>
      <c r="H65" s="203"/>
    </row>
    <row r="66" spans="1:8" x14ac:dyDescent="0.2">
      <c r="A66" s="204"/>
      <c r="B66" s="549" t="s">
        <v>59</v>
      </c>
      <c r="C66" s="550"/>
      <c r="D66" s="481" t="s">
        <v>39</v>
      </c>
      <c r="E66" s="370">
        <f>'CCF (t)'!$AO$83</f>
        <v>0.24252154992912148</v>
      </c>
      <c r="F66" s="359"/>
      <c r="G66" s="360"/>
      <c r="H66" s="203"/>
    </row>
    <row r="67" spans="1:8" x14ac:dyDescent="0.2">
      <c r="A67" s="78"/>
      <c r="B67" s="96" t="s">
        <v>218</v>
      </c>
      <c r="C67" s="97"/>
      <c r="D67" s="465"/>
      <c r="E67" s="98" t="str">
        <f>IF(E66&lt;=0.25,"YES","NO")</f>
        <v>YES</v>
      </c>
      <c r="F67" s="359"/>
      <c r="G67" s="360"/>
      <c r="H67" s="203"/>
    </row>
    <row r="68" spans="1:8" x14ac:dyDescent="0.2">
      <c r="A68" s="204"/>
      <c r="B68" s="202"/>
      <c r="C68" s="202"/>
      <c r="D68" s="458"/>
      <c r="E68" s="350"/>
      <c r="F68" s="359"/>
      <c r="G68" s="360"/>
      <c r="H68" s="203"/>
    </row>
    <row r="70" spans="1:8" x14ac:dyDescent="0.2">
      <c r="A70" s="204"/>
      <c r="B70" s="202"/>
      <c r="C70" s="202"/>
      <c r="D70" s="458"/>
      <c r="E70" s="350"/>
      <c r="F70" s="203"/>
      <c r="G70" s="203"/>
      <c r="H70" s="203"/>
    </row>
    <row r="71" spans="1:8" ht="15.75" x14ac:dyDescent="0.2">
      <c r="A71" s="204"/>
      <c r="B71" s="361" t="s">
        <v>197</v>
      </c>
      <c r="C71" s="202"/>
      <c r="D71" s="458"/>
      <c r="E71" s="350"/>
      <c r="F71" s="203"/>
      <c r="G71" s="203"/>
      <c r="H71" s="203"/>
    </row>
    <row r="72" spans="1:8" x14ac:dyDescent="0.2">
      <c r="A72" s="204"/>
      <c r="B72" s="100" t="s">
        <v>62</v>
      </c>
      <c r="C72" s="472"/>
      <c r="D72" s="467"/>
      <c r="E72" s="539">
        <v>0</v>
      </c>
      <c r="F72" s="203"/>
      <c r="G72" s="203"/>
      <c r="H72" s="203"/>
    </row>
    <row r="73" spans="1:8" x14ac:dyDescent="0.2">
      <c r="A73" s="204"/>
      <c r="B73" s="371" t="s">
        <v>63</v>
      </c>
      <c r="C73" s="472"/>
      <c r="D73" s="467"/>
      <c r="E73" s="539">
        <v>0</v>
      </c>
      <c r="F73" s="203"/>
      <c r="G73" s="203"/>
      <c r="H73" s="203"/>
    </row>
    <row r="74" spans="1:8" x14ac:dyDescent="0.2">
      <c r="A74" s="204"/>
      <c r="B74" s="100" t="s">
        <v>64</v>
      </c>
      <c r="C74" s="472"/>
      <c r="D74" s="467"/>
      <c r="E74" s="539">
        <v>0</v>
      </c>
      <c r="F74" s="203"/>
      <c r="G74" s="203"/>
      <c r="H74" s="203"/>
    </row>
    <row r="75" spans="1:8" x14ac:dyDescent="0.2">
      <c r="A75" s="204"/>
      <c r="B75" s="100"/>
      <c r="C75" s="472"/>
      <c r="D75" s="467"/>
      <c r="E75" s="101">
        <f>ROUND(SUM(E72:E74),1)</f>
        <v>0</v>
      </c>
      <c r="F75" s="203"/>
      <c r="G75" s="203"/>
      <c r="H75" s="203"/>
    </row>
    <row r="76" spans="1:8" x14ac:dyDescent="0.2">
      <c r="A76" s="204"/>
      <c r="B76" s="102" t="s">
        <v>65</v>
      </c>
      <c r="C76" s="366"/>
      <c r="D76" s="468"/>
      <c r="E76" s="372">
        <f>'JSO (t)'!AG82</f>
        <v>0</v>
      </c>
      <c r="F76" s="203"/>
      <c r="G76" s="203"/>
      <c r="H76" s="203"/>
    </row>
    <row r="77" spans="1:8" x14ac:dyDescent="0.2">
      <c r="A77" s="204"/>
      <c r="B77" s="103" t="s">
        <v>66</v>
      </c>
      <c r="C77" s="366"/>
      <c r="D77" s="468"/>
      <c r="E77" s="373" t="str">
        <f>IF(SUM(E72+E73+E74)&gt;=E76,"YES","NO")</f>
        <v>YES</v>
      </c>
      <c r="F77" s="203"/>
      <c r="G77" s="203"/>
      <c r="H77" s="203"/>
    </row>
    <row r="78" spans="1:8" x14ac:dyDescent="0.2">
      <c r="A78" s="204"/>
      <c r="B78" s="202"/>
      <c r="C78" s="202"/>
      <c r="D78" s="458"/>
      <c r="E78" s="350"/>
      <c r="F78" s="359"/>
      <c r="G78" s="360"/>
      <c r="H78" s="203"/>
    </row>
    <row r="80" spans="1:8" x14ac:dyDescent="0.2">
      <c r="A80" s="204"/>
      <c r="B80" s="202"/>
      <c r="C80" s="202"/>
      <c r="D80" s="458"/>
      <c r="E80" s="350"/>
      <c r="F80" s="203"/>
      <c r="G80" s="203"/>
      <c r="H80" s="203"/>
    </row>
    <row r="81" spans="1:8" ht="15.75" x14ac:dyDescent="0.2">
      <c r="A81" s="204"/>
      <c r="B81" s="361" t="s">
        <v>198</v>
      </c>
      <c r="C81" s="202"/>
      <c r="D81" s="458"/>
      <c r="E81" s="350"/>
      <c r="F81" s="203"/>
      <c r="G81" s="203"/>
      <c r="H81" s="203"/>
    </row>
    <row r="82" spans="1:8" x14ac:dyDescent="0.2">
      <c r="A82" s="204"/>
      <c r="B82" s="473" t="s">
        <v>199</v>
      </c>
      <c r="C82" s="474"/>
      <c r="D82" s="467"/>
      <c r="E82" s="539">
        <v>0</v>
      </c>
      <c r="F82" s="203"/>
      <c r="G82" s="203"/>
      <c r="H82" s="203"/>
    </row>
    <row r="83" spans="1:8" x14ac:dyDescent="0.2">
      <c r="A83" s="204"/>
      <c r="B83" s="475" t="s">
        <v>200</v>
      </c>
      <c r="C83" s="474"/>
      <c r="D83" s="467"/>
      <c r="E83" s="539">
        <v>0</v>
      </c>
      <c r="F83" s="203"/>
      <c r="G83" s="203"/>
      <c r="H83" s="203"/>
    </row>
    <row r="84" spans="1:8" x14ac:dyDescent="0.2">
      <c r="A84" s="204"/>
      <c r="B84" s="473" t="s">
        <v>201</v>
      </c>
      <c r="C84" s="474"/>
      <c r="D84" s="467"/>
      <c r="E84" s="539">
        <v>0</v>
      </c>
      <c r="F84" s="203"/>
      <c r="G84" s="203"/>
      <c r="H84" s="203"/>
    </row>
    <row r="85" spans="1:8" x14ac:dyDescent="0.2">
      <c r="A85" s="204"/>
      <c r="B85" s="473"/>
      <c r="C85" s="474"/>
      <c r="D85" s="467"/>
      <c r="E85" s="101">
        <f>ROUND(SUM(E82:E84),1)</f>
        <v>0</v>
      </c>
      <c r="F85" s="203"/>
      <c r="G85" s="203"/>
      <c r="H85" s="203"/>
    </row>
    <row r="86" spans="1:8" x14ac:dyDescent="0.2">
      <c r="A86" s="204"/>
      <c r="B86" s="476" t="s">
        <v>65</v>
      </c>
      <c r="C86" s="477"/>
      <c r="D86" s="468"/>
      <c r="E86" s="372">
        <f>'CPT (t)'!AG82</f>
        <v>0</v>
      </c>
      <c r="F86" s="203"/>
      <c r="G86" s="203"/>
      <c r="H86" s="203"/>
    </row>
    <row r="87" spans="1:8" x14ac:dyDescent="0.2">
      <c r="A87" s="204"/>
      <c r="B87" s="478" t="s">
        <v>202</v>
      </c>
      <c r="C87" s="477"/>
      <c r="D87" s="468"/>
      <c r="E87" s="373" t="str">
        <f>IF(SUM(E82+E83+E84)&gt;=E86,"YES","NO")</f>
        <v>YES</v>
      </c>
      <c r="F87" s="203"/>
      <c r="G87" s="203"/>
      <c r="H87" s="203"/>
    </row>
    <row r="88" spans="1:8" ht="12" customHeight="1" x14ac:dyDescent="0.2">
      <c r="A88" s="204"/>
      <c r="B88" s="202"/>
      <c r="C88" s="202"/>
      <c r="D88" s="458"/>
      <c r="E88" s="350"/>
      <c r="F88" s="203"/>
      <c r="G88" s="203"/>
      <c r="H88" s="203"/>
    </row>
    <row r="89" spans="1:8" hidden="1" x14ac:dyDescent="0.2">
      <c r="A89" s="204"/>
      <c r="B89" s="202"/>
      <c r="C89" s="202"/>
      <c r="D89" s="458"/>
      <c r="E89" s="350"/>
      <c r="F89" s="203"/>
      <c r="G89" s="203"/>
      <c r="H89" s="203"/>
    </row>
  </sheetData>
  <mergeCells count="4">
    <mergeCell ref="B60:C60"/>
    <mergeCell ref="B65:C65"/>
    <mergeCell ref="B66:C66"/>
    <mergeCell ref="B55:C55"/>
  </mergeCells>
  <conditionalFormatting sqref="E77">
    <cfRule type="cellIs" dxfId="802" priority="5" stopIfTrue="1" operator="equal">
      <formula>"NO"</formula>
    </cfRule>
    <cfRule type="cellIs" dxfId="801" priority="6" stopIfTrue="1" operator="equal">
      <formula>"YES"</formula>
    </cfRule>
  </conditionalFormatting>
  <conditionalFormatting sqref="E28">
    <cfRule type="cellIs" dxfId="800" priority="7" stopIfTrue="1" operator="lessThan">
      <formula>$E$31</formula>
    </cfRule>
  </conditionalFormatting>
  <conditionalFormatting sqref="E87">
    <cfRule type="cellIs" dxfId="799" priority="3" stopIfTrue="1" operator="equal">
      <formula>"NO"</formula>
    </cfRule>
    <cfRule type="cellIs" dxfId="798" priority="4" stopIfTrue="1" operator="equal">
      <formula>"YES"</formula>
    </cfRule>
  </conditionalFormatting>
  <conditionalFormatting sqref="E31">
    <cfRule type="cellIs" dxfId="797" priority="1" operator="greaterThan">
      <formula>$E$28</formula>
    </cfRule>
  </conditionalFormatting>
  <dataValidations disablePrompts="1" count="1">
    <dataValidation type="list" allowBlank="1" showInputMessage="1" showErrorMessage="1" sqref="B2">
      <formula1>#REF!</formula1>
    </dataValidation>
  </dataValidations>
  <pageMargins left="0.31496062992125984" right="0.31496062992125984" top="0.55118110236220474" bottom="0.55118110236220474" header="0.11811023622047245" footer="0.11811023622047245"/>
  <pageSetup paperSize="9" scale="45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96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P2" sqref="P2"/>
    </sheetView>
  </sheetViews>
  <sheetFormatPr defaultRowHeight="12.75" x14ac:dyDescent="0.2"/>
  <cols>
    <col min="1" max="1" width="2.8554687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.28515625" customWidth="1"/>
    <col min="8" max="10" width="10.7109375" customWidth="1"/>
    <col min="11" max="11" width="12.7109375" customWidth="1"/>
    <col min="12" max="12" width="14.28515625" customWidth="1"/>
    <col min="13" max="15" width="10.7109375" customWidth="1"/>
    <col min="16" max="16" width="12.7109375" customWidth="1"/>
    <col min="17" max="18" width="10.7109375" customWidth="1"/>
  </cols>
  <sheetData>
    <row r="1" spans="1:18" x14ac:dyDescent="0.2">
      <c r="A1" s="40"/>
      <c r="C1" s="217"/>
      <c r="D1" s="217"/>
      <c r="E1" s="223"/>
      <c r="F1" s="223"/>
      <c r="G1" s="115"/>
      <c r="H1" s="115"/>
      <c r="I1" s="115"/>
      <c r="J1" s="115"/>
      <c r="K1" s="117"/>
      <c r="L1" s="114"/>
      <c r="M1" s="115"/>
      <c r="N1" s="115"/>
      <c r="O1" s="115"/>
      <c r="P1" s="116"/>
      <c r="Q1" s="26"/>
      <c r="R1" s="118"/>
    </row>
    <row r="2" spans="1:18" x14ac:dyDescent="0.2">
      <c r="A2" s="40"/>
      <c r="C2" s="217"/>
      <c r="D2" s="217"/>
      <c r="E2" s="223"/>
      <c r="F2" s="223"/>
      <c r="G2" s="115"/>
      <c r="H2" s="115"/>
      <c r="I2" s="115"/>
      <c r="J2" s="115"/>
      <c r="K2" s="117"/>
      <c r="L2" s="114"/>
      <c r="M2" s="115"/>
      <c r="N2" s="115"/>
      <c r="O2" s="115"/>
      <c r="P2" s="116"/>
      <c r="Q2" s="26"/>
      <c r="R2" s="118"/>
    </row>
    <row r="3" spans="1:18" x14ac:dyDescent="0.2">
      <c r="A3" s="40"/>
      <c r="C3" s="217"/>
      <c r="D3" s="217"/>
      <c r="E3" s="223"/>
      <c r="F3" s="223"/>
      <c r="G3" s="155" t="s">
        <v>85</v>
      </c>
      <c r="H3" s="115" t="s">
        <v>86</v>
      </c>
      <c r="I3" s="115"/>
      <c r="J3" s="115"/>
      <c r="K3" s="117"/>
      <c r="L3" s="114"/>
      <c r="M3" s="115"/>
      <c r="N3" s="115"/>
      <c r="O3" s="115"/>
      <c r="P3" s="116"/>
      <c r="Q3" s="26"/>
      <c r="R3" s="118"/>
    </row>
    <row r="4" spans="1:18" x14ac:dyDescent="0.2">
      <c r="A4" s="40"/>
      <c r="C4" s="217"/>
      <c r="D4" s="217"/>
      <c r="E4" s="223"/>
      <c r="F4" s="223"/>
      <c r="G4" s="115"/>
      <c r="H4" s="115"/>
      <c r="I4" s="115"/>
      <c r="J4" s="115"/>
      <c r="K4" s="117"/>
      <c r="L4" s="114"/>
      <c r="M4" s="115"/>
      <c r="N4" s="115"/>
      <c r="O4" s="115"/>
      <c r="P4" s="116"/>
      <c r="Q4" s="26"/>
      <c r="R4" s="118"/>
    </row>
    <row r="5" spans="1:18" x14ac:dyDescent="0.2">
      <c r="A5" s="40"/>
      <c r="C5" s="217"/>
      <c r="D5" s="217"/>
      <c r="E5" s="223"/>
      <c r="F5" s="223"/>
      <c r="G5" s="115"/>
      <c r="H5" s="115"/>
      <c r="I5" s="115"/>
      <c r="J5" s="115"/>
      <c r="K5" s="117"/>
      <c r="L5" s="114"/>
      <c r="M5" s="115"/>
      <c r="N5" s="115"/>
      <c r="O5" s="115"/>
      <c r="P5" s="116"/>
      <c r="Q5" s="26"/>
      <c r="R5" s="118"/>
    </row>
    <row r="6" spans="1:18" x14ac:dyDescent="0.2">
      <c r="A6" s="40"/>
      <c r="B6" s="230"/>
      <c r="C6" s="228"/>
      <c r="D6" s="228"/>
      <c r="E6" s="229"/>
      <c r="F6" s="229"/>
      <c r="G6" s="115"/>
      <c r="H6" s="115"/>
      <c r="I6" s="115"/>
      <c r="J6" s="115"/>
      <c r="K6" s="117"/>
      <c r="L6" s="114"/>
      <c r="M6" s="115"/>
      <c r="N6" s="115"/>
      <c r="O6" s="115"/>
      <c r="P6" s="116"/>
      <c r="Q6" s="26"/>
      <c r="R6" s="118"/>
    </row>
    <row r="7" spans="1:18" ht="15.75" x14ac:dyDescent="0.2">
      <c r="A7" s="40"/>
      <c r="C7" s="232" t="str">
        <f>DNSP&amp;" - financial year ending "&amp;YEAR&amp;""</f>
        <v>Endeavour Energy - financial year ending 2015</v>
      </c>
      <c r="D7" s="233"/>
      <c r="E7" s="234"/>
      <c r="F7" s="234"/>
      <c r="G7" s="115"/>
      <c r="H7" s="115"/>
      <c r="I7" s="115"/>
      <c r="J7" s="115"/>
      <c r="K7" s="117"/>
      <c r="L7" s="114"/>
      <c r="M7" s="114"/>
      <c r="N7" s="114"/>
      <c r="O7" s="114"/>
      <c r="P7" s="119"/>
      <c r="Q7" s="26"/>
      <c r="R7" s="118"/>
    </row>
    <row r="8" spans="1:18" x14ac:dyDescent="0.2">
      <c r="A8" s="40"/>
      <c r="C8" s="237"/>
      <c r="D8" s="233"/>
      <c r="E8" s="234"/>
      <c r="F8" s="234"/>
      <c r="G8" s="115"/>
      <c r="H8" s="115"/>
      <c r="I8" s="115"/>
      <c r="J8" s="115"/>
      <c r="K8" s="117"/>
      <c r="L8" s="121"/>
      <c r="M8" s="122"/>
      <c r="N8" s="123"/>
      <c r="O8" s="124"/>
      <c r="P8" s="116"/>
      <c r="Q8" s="25"/>
      <c r="R8" s="118"/>
    </row>
    <row r="9" spans="1:18" ht="18" x14ac:dyDescent="0.25">
      <c r="A9" s="40"/>
      <c r="C9" s="238" t="s">
        <v>68</v>
      </c>
      <c r="D9" s="233"/>
      <c r="E9" s="239"/>
      <c r="F9" s="239"/>
      <c r="G9" s="115"/>
      <c r="H9" s="115"/>
      <c r="I9" s="115"/>
      <c r="J9" s="115"/>
      <c r="K9" s="117"/>
      <c r="L9" s="115"/>
      <c r="M9" s="122"/>
      <c r="N9" s="125"/>
      <c r="O9" s="125"/>
      <c r="P9" s="126"/>
      <c r="Q9" s="26"/>
      <c r="R9" s="118"/>
    </row>
    <row r="10" spans="1:18" ht="15" x14ac:dyDescent="0.2">
      <c r="A10" s="40"/>
      <c r="C10" s="233"/>
      <c r="D10" s="240"/>
      <c r="E10" s="241"/>
      <c r="F10" s="241"/>
      <c r="G10" s="115"/>
      <c r="H10" s="115"/>
      <c r="I10" s="115"/>
      <c r="J10" s="115"/>
      <c r="K10" s="117"/>
      <c r="L10" s="115"/>
      <c r="M10" s="115"/>
      <c r="N10" s="115"/>
      <c r="O10" s="115"/>
      <c r="P10" s="116"/>
      <c r="Q10" s="26"/>
      <c r="R10" s="118"/>
    </row>
    <row r="11" spans="1:18" ht="15.75" x14ac:dyDescent="0.25">
      <c r="A11" s="40"/>
      <c r="B11" s="243"/>
      <c r="C11" s="206" t="s">
        <v>69</v>
      </c>
      <c r="D11" s="221"/>
      <c r="E11" s="220"/>
      <c r="F11" s="219"/>
      <c r="G11" s="131" t="s">
        <v>71</v>
      </c>
      <c r="H11" s="128"/>
      <c r="I11" s="129"/>
      <c r="J11" s="129"/>
      <c r="K11" s="130"/>
      <c r="L11" s="127" t="s">
        <v>70</v>
      </c>
      <c r="M11" s="128"/>
      <c r="N11" s="129"/>
      <c r="O11" s="129"/>
      <c r="P11" s="130"/>
      <c r="Q11" s="132"/>
      <c r="R11" s="133" t="s">
        <v>72</v>
      </c>
    </row>
    <row r="12" spans="1:18" ht="12.75" customHeight="1" x14ac:dyDescent="0.2">
      <c r="A12" s="40"/>
      <c r="C12" s="551" t="s">
        <v>74</v>
      </c>
      <c r="D12" s="551" t="s">
        <v>75</v>
      </c>
      <c r="E12" s="553" t="s">
        <v>104</v>
      </c>
      <c r="F12" s="553" t="s">
        <v>105</v>
      </c>
      <c r="G12" s="134" t="s">
        <v>83</v>
      </c>
      <c r="H12" s="135"/>
      <c r="I12" s="136"/>
      <c r="J12" s="136"/>
      <c r="K12" s="137"/>
      <c r="L12" s="134" t="s">
        <v>82</v>
      </c>
      <c r="M12" s="135"/>
      <c r="N12" s="136"/>
      <c r="O12" s="136"/>
      <c r="P12" s="137"/>
      <c r="Q12" s="139" t="s">
        <v>84</v>
      </c>
      <c r="R12" s="140" t="s">
        <v>73</v>
      </c>
    </row>
    <row r="13" spans="1:18" x14ac:dyDescent="0.2">
      <c r="A13" s="141"/>
      <c r="C13" s="552"/>
      <c r="D13" s="552"/>
      <c r="E13" s="554"/>
      <c r="F13" s="554"/>
      <c r="G13" s="144" t="s">
        <v>76</v>
      </c>
      <c r="H13" s="136" t="s">
        <v>77</v>
      </c>
      <c r="I13" s="136" t="s">
        <v>78</v>
      </c>
      <c r="J13" s="136" t="s">
        <v>79</v>
      </c>
      <c r="K13" s="142" t="s">
        <v>67</v>
      </c>
      <c r="L13" s="136" t="s">
        <v>76</v>
      </c>
      <c r="M13" s="136" t="s">
        <v>77</v>
      </c>
      <c r="N13" s="136" t="s">
        <v>78</v>
      </c>
      <c r="O13" s="136" t="s">
        <v>79</v>
      </c>
      <c r="P13" s="143" t="s">
        <v>67</v>
      </c>
      <c r="Q13" s="139" t="s">
        <v>80</v>
      </c>
      <c r="R13" s="140" t="s">
        <v>81</v>
      </c>
    </row>
    <row r="14" spans="1:18" x14ac:dyDescent="0.2">
      <c r="A14" s="40"/>
      <c r="C14" s="255" t="str">
        <f>IF('Q (t)'!C14="","",'Q (t)'!C14)</f>
        <v>Tariff Class 1</v>
      </c>
      <c r="D14" s="256"/>
      <c r="E14" s="257"/>
      <c r="F14" s="258"/>
      <c r="G14" s="145">
        <f t="shared" ref="G14:P14" si="0">SUBTOTAL(9,G15:G28)</f>
        <v>96924.75</v>
      </c>
      <c r="H14" s="145">
        <f t="shared" si="0"/>
        <v>532233</v>
      </c>
      <c r="I14" s="145">
        <f t="shared" si="0"/>
        <v>0</v>
      </c>
      <c r="J14" s="145">
        <f t="shared" si="0"/>
        <v>0</v>
      </c>
      <c r="K14" s="145">
        <f t="shared" si="0"/>
        <v>629157.75</v>
      </c>
      <c r="L14" s="145">
        <f t="shared" si="0"/>
        <v>99410</v>
      </c>
      <c r="M14" s="145">
        <f t="shared" si="0"/>
        <v>474780</v>
      </c>
      <c r="N14" s="145">
        <f t="shared" si="0"/>
        <v>0</v>
      </c>
      <c r="O14" s="145">
        <f t="shared" si="0"/>
        <v>0</v>
      </c>
      <c r="P14" s="145">
        <f t="shared" si="0"/>
        <v>574190</v>
      </c>
      <c r="Q14" s="146">
        <f t="shared" ref="Q14:Q43" si="1">IF(K14=0,"",ROUND(P14/K14-1,6))</f>
        <v>-8.7367E-2</v>
      </c>
      <c r="R14" s="147" t="str">
        <f>IF(Q14&gt;Outcomes!$E$38,"NO","YES")</f>
        <v>YES</v>
      </c>
    </row>
    <row r="15" spans="1:18" x14ac:dyDescent="0.2">
      <c r="A15" s="24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149">
        <f>IFERROR('DUOS (t-1)'!G15*'Q (t)'!G15/1000,"")</f>
        <v>78000</v>
      </c>
      <c r="H15" s="149">
        <f>SUMPRODUCT('DUOS (t-1)'!H15:O15,'Q (t)'!H15:O15)*10/1000</f>
        <v>399750</v>
      </c>
      <c r="I15" s="148">
        <f>SUMPRODUCT('DUOS (t-1)'!P15:W15,'Q (t)'!P15:W15)/1000</f>
        <v>0</v>
      </c>
      <c r="J15" s="148">
        <f>SUMPRODUCT('DUOS (t-1)'!X15:AA15,'Q (t)'!X15:AA15)/1000</f>
        <v>0</v>
      </c>
      <c r="K15" s="150">
        <f>SUM(G15:J15)</f>
        <v>477750</v>
      </c>
      <c r="L15" s="148">
        <f>IFERROR('DUOS (t)'!G15*'Q (t)'!G15/1000,"")</f>
        <v>80000</v>
      </c>
      <c r="M15" s="148">
        <f>SUMPRODUCT('DUOS (t)'!H15:O15,'Q (t)'!H15:O15)*10/1000</f>
        <v>335000</v>
      </c>
      <c r="N15" s="148">
        <f>SUMPRODUCT('DUOS (t)'!P15:W15,'Q (t)'!P15:W15)/1000</f>
        <v>0</v>
      </c>
      <c r="O15" s="148">
        <f>SUMPRODUCT('DUOS (t)'!X15:AA15,'Q (t)'!X15:AA15)/1000</f>
        <v>0</v>
      </c>
      <c r="P15" s="148">
        <f>SUM(L15:O15)</f>
        <v>415000</v>
      </c>
      <c r="Q15" s="151">
        <f t="shared" si="1"/>
        <v>-0.13134499999999999</v>
      </c>
      <c r="R15" s="152"/>
    </row>
    <row r="16" spans="1:18" x14ac:dyDescent="0.2">
      <c r="A16" s="24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149">
        <f>IFERROR('DUOS (t-1)'!G16*'Q (t)'!G16/1000,"")</f>
        <v>9.75</v>
      </c>
      <c r="H16" s="149">
        <f>SUMPRODUCT('DUOS (t-1)'!H16:O16,'Q (t)'!H16:O16)*10/1000</f>
        <v>82.875</v>
      </c>
      <c r="I16" s="148">
        <f>SUMPRODUCT('DUOS (t-1)'!P16:W16,'Q (t)'!P16:W16)/1000</f>
        <v>0</v>
      </c>
      <c r="J16" s="148">
        <f>SUMPRODUCT('DUOS (t-1)'!X16:AA16,'Q (t)'!X16:AA16)/1000</f>
        <v>0</v>
      </c>
      <c r="K16" s="150">
        <f t="shared" ref="K16:K28" si="2">SUM(G16:J16)</f>
        <v>92.625</v>
      </c>
      <c r="L16" s="148">
        <f>IFERROR('DUOS (t)'!G16*'Q (t)'!G16/1000,"")</f>
        <v>10</v>
      </c>
      <c r="M16" s="148">
        <f>SUMPRODUCT('DUOS (t)'!H16:O16,'Q (t)'!H16:O16)*10/1000</f>
        <v>85</v>
      </c>
      <c r="N16" s="148">
        <f>SUMPRODUCT('DUOS (t)'!P16:W16,'Q (t)'!P16:W16)/1000</f>
        <v>0</v>
      </c>
      <c r="O16" s="148">
        <f>SUMPRODUCT('DUOS (t)'!X16:AA16,'Q (t)'!X16:AA16)/1000</f>
        <v>0</v>
      </c>
      <c r="P16" s="148">
        <f t="shared" ref="P16:P28" si="3">SUM(L16:O16)</f>
        <v>95</v>
      </c>
      <c r="Q16" s="151">
        <f t="shared" si="1"/>
        <v>2.5641000000000001E-2</v>
      </c>
      <c r="R16" s="152"/>
    </row>
    <row r="17" spans="1:18" x14ac:dyDescent="0.2">
      <c r="A17" s="24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149">
        <f>IFERROR('DUOS (t-1)'!G17*'Q (t)'!G17/1000,"")</f>
        <v>19.5</v>
      </c>
      <c r="H17" s="149">
        <f>SUMPRODUCT('DUOS (t-1)'!H17:O17,'Q (t)'!H17:O17)*10/1000</f>
        <v>165.75</v>
      </c>
      <c r="I17" s="148">
        <f>SUMPRODUCT('DUOS (t-1)'!P17:W17,'Q (t)'!P17:W17)/1000</f>
        <v>0</v>
      </c>
      <c r="J17" s="148">
        <f>SUMPRODUCT('DUOS (t-1)'!X17:AA17,'Q (t)'!X17:AA17)/1000</f>
        <v>0</v>
      </c>
      <c r="K17" s="150">
        <f t="shared" si="2"/>
        <v>185.25</v>
      </c>
      <c r="L17" s="148">
        <f>IFERROR('DUOS (t)'!G17*'Q (t)'!G17/1000,"")</f>
        <v>20</v>
      </c>
      <c r="M17" s="148">
        <f>SUMPRODUCT('DUOS (t)'!H17:O17,'Q (t)'!H17:O17)*10/1000</f>
        <v>170</v>
      </c>
      <c r="N17" s="148">
        <f>SUMPRODUCT('DUOS (t)'!P17:W17,'Q (t)'!P17:W17)/1000</f>
        <v>0</v>
      </c>
      <c r="O17" s="148">
        <f>SUMPRODUCT('DUOS (t)'!X17:AA17,'Q (t)'!X17:AA17)/1000</f>
        <v>0</v>
      </c>
      <c r="P17" s="148">
        <f t="shared" si="3"/>
        <v>190</v>
      </c>
      <c r="Q17" s="151">
        <f t="shared" si="1"/>
        <v>2.5641000000000001E-2</v>
      </c>
      <c r="R17" s="152"/>
    </row>
    <row r="18" spans="1:18" x14ac:dyDescent="0.2">
      <c r="A18" s="24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149">
        <f>IFERROR('DUOS (t-1)'!G18*'Q (t)'!G18/1000,"")</f>
        <v>1950</v>
      </c>
      <c r="H18" s="149">
        <f>SUMPRODUCT('DUOS (t-1)'!H18:O18,'Q (t)'!H18:O18)*10/1000</f>
        <v>585</v>
      </c>
      <c r="I18" s="148">
        <f>SUMPRODUCT('DUOS (t-1)'!P18:W18,'Q (t)'!P18:W18)/1000</f>
        <v>0</v>
      </c>
      <c r="J18" s="148">
        <f>SUMPRODUCT('DUOS (t-1)'!X18:AA18,'Q (t)'!X18:AA18)/1000</f>
        <v>0</v>
      </c>
      <c r="K18" s="150">
        <f t="shared" si="2"/>
        <v>2535</v>
      </c>
      <c r="L18" s="148">
        <f>IFERROR('DUOS (t)'!G18*'Q (t)'!G18/1000,"")</f>
        <v>2000</v>
      </c>
      <c r="M18" s="148">
        <f>SUMPRODUCT('DUOS (t)'!H18:O18,'Q (t)'!H18:O18)*10/1000</f>
        <v>12000</v>
      </c>
      <c r="N18" s="148">
        <f>SUMPRODUCT('DUOS (t)'!P18:W18,'Q (t)'!P18:W18)/1000</f>
        <v>0</v>
      </c>
      <c r="O18" s="148">
        <f>SUMPRODUCT('DUOS (t)'!X18:AA18,'Q (t)'!X18:AA18)/1000</f>
        <v>0</v>
      </c>
      <c r="P18" s="148">
        <f t="shared" si="3"/>
        <v>14000</v>
      </c>
      <c r="Q18" s="151">
        <f t="shared" si="1"/>
        <v>4.5226819999999996</v>
      </c>
      <c r="R18" s="152"/>
    </row>
    <row r="19" spans="1:18" x14ac:dyDescent="0.2">
      <c r="A19" s="24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149">
        <f>IFERROR('DUOS (t-1)'!G19*'Q (t)'!G19/1000,"")</f>
        <v>975</v>
      </c>
      <c r="H19" s="149">
        <f>SUMPRODUCT('DUOS (t-1)'!H19:O19,'Q (t)'!H19:O19)*10/1000</f>
        <v>5850</v>
      </c>
      <c r="I19" s="148">
        <f>SUMPRODUCT('DUOS (t-1)'!P19:W19,'Q (t)'!P19:W19)/1000</f>
        <v>0</v>
      </c>
      <c r="J19" s="148">
        <f>SUMPRODUCT('DUOS (t-1)'!X19:AA19,'Q (t)'!X19:AA19)/1000</f>
        <v>0</v>
      </c>
      <c r="K19" s="150">
        <f t="shared" si="2"/>
        <v>6825</v>
      </c>
      <c r="L19" s="148">
        <f>IFERROR('DUOS (t)'!G19*'Q (t)'!G19/1000,"")</f>
        <v>1000</v>
      </c>
      <c r="M19" s="148">
        <f>SUMPRODUCT('DUOS (t)'!H19:O19,'Q (t)'!H19:O19)*10/1000</f>
        <v>6000</v>
      </c>
      <c r="N19" s="148">
        <f>SUMPRODUCT('DUOS (t)'!P19:W19,'Q (t)'!P19:W19)/1000</f>
        <v>0</v>
      </c>
      <c r="O19" s="148">
        <f>SUMPRODUCT('DUOS (t)'!X19:AA19,'Q (t)'!X19:AA19)/1000</f>
        <v>0</v>
      </c>
      <c r="P19" s="148">
        <f t="shared" si="3"/>
        <v>7000</v>
      </c>
      <c r="Q19" s="151">
        <f t="shared" si="1"/>
        <v>2.5641000000000001E-2</v>
      </c>
      <c r="R19" s="152"/>
    </row>
    <row r="20" spans="1:18" x14ac:dyDescent="0.2">
      <c r="A20" s="24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149" t="str">
        <f>IFERROR('DUOS (t-1)'!G20*'Q (t)'!G20/1000,"")</f>
        <v/>
      </c>
      <c r="H20" s="149">
        <f>SUMPRODUCT('DUOS (t-1)'!H20:O20,'Q (t)'!H20:O20)*10/1000</f>
        <v>0</v>
      </c>
      <c r="I20" s="148">
        <f>SUMPRODUCT('DUOS (t-1)'!P20:W20,'Q (t)'!P20:W20)/1000</f>
        <v>0</v>
      </c>
      <c r="J20" s="148">
        <f>SUMPRODUCT('DUOS (t-1)'!X20:AA20,'Q (t)'!X20:AA20)/1000</f>
        <v>0</v>
      </c>
      <c r="K20" s="150">
        <f t="shared" si="2"/>
        <v>0</v>
      </c>
      <c r="L20" s="148" t="str">
        <f>IFERROR('DUOS (t)'!G20*'Q (t)'!G20/1000,"")</f>
        <v/>
      </c>
      <c r="M20" s="148">
        <f>SUMPRODUCT('DUOS (t)'!H20:O20,'Q (t)'!H20:O20)*10/1000</f>
        <v>0</v>
      </c>
      <c r="N20" s="148">
        <f>SUMPRODUCT('DUOS (t)'!P20:W20,'Q (t)'!P20:W20)/1000</f>
        <v>0</v>
      </c>
      <c r="O20" s="148">
        <f>SUMPRODUCT('DUOS (t)'!X20:AA20,'Q (t)'!X20:AA20)/1000</f>
        <v>0</v>
      </c>
      <c r="P20" s="148">
        <f t="shared" si="3"/>
        <v>0</v>
      </c>
      <c r="Q20" s="151" t="str">
        <f t="shared" si="1"/>
        <v/>
      </c>
      <c r="R20" s="152"/>
    </row>
    <row r="21" spans="1:18" x14ac:dyDescent="0.2">
      <c r="A21" s="24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149" t="str">
        <f>IFERROR('DUOS (t-1)'!G21*'Q (t)'!G21/1000,"")</f>
        <v/>
      </c>
      <c r="H21" s="149">
        <f>SUMPRODUCT('DUOS (t-1)'!H21:O21,'Q (t)'!H21:O21)*10/1000</f>
        <v>0</v>
      </c>
      <c r="I21" s="148">
        <f>SUMPRODUCT('DUOS (t-1)'!P21:W21,'Q (t)'!P21:W21)/1000</f>
        <v>0</v>
      </c>
      <c r="J21" s="148">
        <f>SUMPRODUCT('DUOS (t-1)'!X21:AA21,'Q (t)'!X21:AA21)/1000</f>
        <v>0</v>
      </c>
      <c r="K21" s="150">
        <f t="shared" si="2"/>
        <v>0</v>
      </c>
      <c r="L21" s="148" t="str">
        <f>IFERROR('DUOS (t)'!G21*'Q (t)'!G21/1000,"")</f>
        <v/>
      </c>
      <c r="M21" s="148">
        <f>SUMPRODUCT('DUOS (t)'!H21:O21,'Q (t)'!H21:O21)*10/1000</f>
        <v>0</v>
      </c>
      <c r="N21" s="148">
        <f>SUMPRODUCT('DUOS (t)'!P21:W21,'Q (t)'!P21:W21)/1000</f>
        <v>0</v>
      </c>
      <c r="O21" s="148">
        <f>SUMPRODUCT('DUOS (t)'!X21:AA21,'Q (t)'!X21:AA21)/1000</f>
        <v>0</v>
      </c>
      <c r="P21" s="148">
        <f t="shared" si="3"/>
        <v>0</v>
      </c>
      <c r="Q21" s="151" t="str">
        <f t="shared" si="1"/>
        <v/>
      </c>
      <c r="R21" s="152"/>
    </row>
    <row r="22" spans="1:18" x14ac:dyDescent="0.2">
      <c r="A22" s="24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149">
        <f>IFERROR('DUOS (t-1)'!G22*'Q (t)'!G22/1000,"")</f>
        <v>15600</v>
      </c>
      <c r="H22" s="149">
        <f>SUMPRODUCT('DUOS (t-1)'!H22:O22,'Q (t)'!H22:O22)*10/1000</f>
        <v>112125</v>
      </c>
      <c r="I22" s="148">
        <f>SUMPRODUCT('DUOS (t-1)'!P22:W22,'Q (t)'!P22:W22)/1000</f>
        <v>0</v>
      </c>
      <c r="J22" s="148">
        <f>SUMPRODUCT('DUOS (t-1)'!X22:AA22,'Q (t)'!X22:AA22)/1000</f>
        <v>0</v>
      </c>
      <c r="K22" s="150">
        <f t="shared" si="2"/>
        <v>127725</v>
      </c>
      <c r="L22" s="148">
        <f>IFERROR('DUOS (t)'!G22*'Q (t)'!G22/1000,"")</f>
        <v>16000</v>
      </c>
      <c r="M22" s="148">
        <f>SUMPRODUCT('DUOS (t)'!H22:O22,'Q (t)'!H22:O22)*10/1000</f>
        <v>107500</v>
      </c>
      <c r="N22" s="148">
        <f>SUMPRODUCT('DUOS (t)'!P22:W22,'Q (t)'!P22:W22)/1000</f>
        <v>0</v>
      </c>
      <c r="O22" s="148">
        <f>SUMPRODUCT('DUOS (t)'!X22:AA22,'Q (t)'!X22:AA22)/1000</f>
        <v>0</v>
      </c>
      <c r="P22" s="148">
        <f t="shared" si="3"/>
        <v>123500</v>
      </c>
      <c r="Q22" s="151">
        <f t="shared" si="1"/>
        <v>-3.3078999999999997E-2</v>
      </c>
      <c r="R22" s="152"/>
    </row>
    <row r="23" spans="1:18" x14ac:dyDescent="0.2">
      <c r="A23" s="24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149" t="str">
        <f>IFERROR('DUOS (t-1)'!G23*'Q (t)'!G23/1000,"")</f>
        <v/>
      </c>
      <c r="H23" s="149">
        <f>SUMPRODUCT('DUOS (t-1)'!H23:O23,'Q (t)'!H23:O23)*10/1000</f>
        <v>0</v>
      </c>
      <c r="I23" s="148">
        <f>SUMPRODUCT('DUOS (t-1)'!P23:W23,'Q (t)'!P23:W23)/1000</f>
        <v>0</v>
      </c>
      <c r="J23" s="148">
        <f>SUMPRODUCT('DUOS (t-1)'!X23:AA23,'Q (t)'!X23:AA23)/1000</f>
        <v>0</v>
      </c>
      <c r="K23" s="150">
        <f t="shared" si="2"/>
        <v>0</v>
      </c>
      <c r="L23" s="148" t="str">
        <f>IFERROR('DUOS (t)'!G23*'Q (t)'!G23/1000,"")</f>
        <v/>
      </c>
      <c r="M23" s="148">
        <f>SUMPRODUCT('DUOS (t)'!H23:O23,'Q (t)'!H23:O23)*10/1000</f>
        <v>0</v>
      </c>
      <c r="N23" s="148">
        <f>SUMPRODUCT('DUOS (t)'!P23:W23,'Q (t)'!P23:W23)/1000</f>
        <v>0</v>
      </c>
      <c r="O23" s="148">
        <f>SUMPRODUCT('DUOS (t)'!X23:AA23,'Q (t)'!X23:AA23)/1000</f>
        <v>0</v>
      </c>
      <c r="P23" s="148">
        <f t="shared" si="3"/>
        <v>0</v>
      </c>
      <c r="Q23" s="151" t="str">
        <f t="shared" si="1"/>
        <v/>
      </c>
      <c r="R23" s="152"/>
    </row>
    <row r="24" spans="1:18" x14ac:dyDescent="0.2">
      <c r="A24" s="24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149" t="str">
        <f>IFERROR('DUOS (t-1)'!G24*'Q (t)'!G24/1000,"")</f>
        <v/>
      </c>
      <c r="H24" s="149">
        <f>SUMPRODUCT('DUOS (t-1)'!H24:O24,'Q (t)'!H24:O24)*10/1000</f>
        <v>0</v>
      </c>
      <c r="I24" s="148">
        <f>SUMPRODUCT('DUOS (t-1)'!P24:W24,'Q (t)'!P24:W24)/1000</f>
        <v>0</v>
      </c>
      <c r="J24" s="148">
        <f>SUMPRODUCT('DUOS (t-1)'!X24:AA24,'Q (t)'!X24:AA24)/1000</f>
        <v>0</v>
      </c>
      <c r="K24" s="150">
        <f t="shared" si="2"/>
        <v>0</v>
      </c>
      <c r="L24" s="148" t="str">
        <f>IFERROR('DUOS (t)'!G24*'Q (t)'!G24/1000,"")</f>
        <v/>
      </c>
      <c r="M24" s="148">
        <f>SUMPRODUCT('DUOS (t)'!H24:O24,'Q (t)'!H24:O24)*10/1000</f>
        <v>0</v>
      </c>
      <c r="N24" s="148">
        <f>SUMPRODUCT('DUOS (t)'!P24:W24,'Q (t)'!P24:W24)/1000</f>
        <v>0</v>
      </c>
      <c r="O24" s="148">
        <f>SUMPRODUCT('DUOS (t)'!X24:AA24,'Q (t)'!X24:AA24)/1000</f>
        <v>0</v>
      </c>
      <c r="P24" s="148">
        <f t="shared" si="3"/>
        <v>0</v>
      </c>
      <c r="Q24" s="151" t="str">
        <f t="shared" si="1"/>
        <v/>
      </c>
      <c r="R24" s="152"/>
    </row>
    <row r="25" spans="1:18" x14ac:dyDescent="0.2">
      <c r="A25" s="24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149">
        <f>IFERROR('DUOS (t-1)'!G25*'Q (t)'!G25/1000,"")</f>
        <v>292.5</v>
      </c>
      <c r="H25" s="149">
        <f>SUMPRODUCT('DUOS (t-1)'!H25:O25,'Q (t)'!H25:O25)*10/1000</f>
        <v>12431.25</v>
      </c>
      <c r="I25" s="148">
        <f>SUMPRODUCT('DUOS (t-1)'!P25:W25,'Q (t)'!P25:W25)/1000</f>
        <v>0</v>
      </c>
      <c r="J25" s="148">
        <f>SUMPRODUCT('DUOS (t-1)'!X25:AA25,'Q (t)'!X25:AA25)/1000</f>
        <v>0</v>
      </c>
      <c r="K25" s="150">
        <f t="shared" si="2"/>
        <v>12723.75</v>
      </c>
      <c r="L25" s="148">
        <f>IFERROR('DUOS (t)'!G25*'Q (t)'!G25/1000,"")</f>
        <v>300</v>
      </c>
      <c r="M25" s="148">
        <f>SUMPRODUCT('DUOS (t)'!H25:O25,'Q (t)'!H25:O25)*10/1000</f>
        <v>12750</v>
      </c>
      <c r="N25" s="148">
        <f>SUMPRODUCT('DUOS (t)'!P25:W25,'Q (t)'!P25:W25)/1000</f>
        <v>0</v>
      </c>
      <c r="O25" s="148">
        <f>SUMPRODUCT('DUOS (t)'!X25:AA25,'Q (t)'!X25:AA25)/1000</f>
        <v>0</v>
      </c>
      <c r="P25" s="148">
        <f t="shared" si="3"/>
        <v>13050</v>
      </c>
      <c r="Q25" s="151">
        <f t="shared" si="1"/>
        <v>2.5641000000000001E-2</v>
      </c>
      <c r="R25" s="152"/>
    </row>
    <row r="26" spans="1:18" x14ac:dyDescent="0.2">
      <c r="A26" s="24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149">
        <f>IFERROR('DUOS (t-1)'!G26*'Q (t)'!G26/1000,"")</f>
        <v>78</v>
      </c>
      <c r="H26" s="149">
        <f>SUMPRODUCT('DUOS (t-1)'!H26:O26,'Q (t)'!H26:O26)*10/1000</f>
        <v>1243.125</v>
      </c>
      <c r="I26" s="148">
        <f>SUMPRODUCT('DUOS (t-1)'!P26:W26,'Q (t)'!P26:W26)/1000</f>
        <v>0</v>
      </c>
      <c r="J26" s="148">
        <f>SUMPRODUCT('DUOS (t-1)'!X26:AA26,'Q (t)'!X26:AA26)/1000</f>
        <v>0</v>
      </c>
      <c r="K26" s="150">
        <f t="shared" si="2"/>
        <v>1321.125</v>
      </c>
      <c r="L26" s="148">
        <f>IFERROR('DUOS (t)'!G26*'Q (t)'!G26/1000,"")</f>
        <v>80</v>
      </c>
      <c r="M26" s="148">
        <f>SUMPRODUCT('DUOS (t)'!H26:O26,'Q (t)'!H26:O26)*10/1000</f>
        <v>1275</v>
      </c>
      <c r="N26" s="148">
        <f>SUMPRODUCT('DUOS (t)'!P26:W26,'Q (t)'!P26:W26)/1000</f>
        <v>0</v>
      </c>
      <c r="O26" s="148">
        <f>SUMPRODUCT('DUOS (t)'!X26:AA26,'Q (t)'!X26:AA26)/1000</f>
        <v>0</v>
      </c>
      <c r="P26" s="148">
        <f t="shared" si="3"/>
        <v>1355</v>
      </c>
      <c r="Q26" s="151">
        <f t="shared" si="1"/>
        <v>2.5641000000000001E-2</v>
      </c>
      <c r="R26" s="152"/>
    </row>
    <row r="27" spans="1:18" x14ac:dyDescent="0.2">
      <c r="A27" s="2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149">
        <f>IFERROR('DUOS (t-1)'!G27*'Q (t)'!G27/1000,"")</f>
        <v>0</v>
      </c>
      <c r="H27" s="149">
        <f>SUMPRODUCT('DUOS (t-1)'!H27:O27,'Q (t)'!H27:O27)*10/1000</f>
        <v>0</v>
      </c>
      <c r="I27" s="148">
        <f>SUMPRODUCT('DUOS (t-1)'!P27:W27,'Q (t)'!P27:W27)/1000</f>
        <v>0</v>
      </c>
      <c r="J27" s="148">
        <f>SUMPRODUCT('DUOS (t-1)'!X27:AA27,'Q (t)'!X27:AA27)/1000</f>
        <v>0</v>
      </c>
      <c r="K27" s="150">
        <f t="shared" si="2"/>
        <v>0</v>
      </c>
      <c r="L27" s="148">
        <f>IFERROR('DUOS (t)'!G27*'Q (t)'!G27/1000,"")</f>
        <v>0</v>
      </c>
      <c r="M27" s="148">
        <f>SUMPRODUCT('DUOS (t)'!H27:O27,'Q (t)'!H27:O27)*10/1000</f>
        <v>0</v>
      </c>
      <c r="N27" s="148">
        <f>SUMPRODUCT('DUOS (t)'!P27:W27,'Q (t)'!P27:W27)/1000</f>
        <v>0</v>
      </c>
      <c r="O27" s="148">
        <f>SUMPRODUCT('DUOS (t)'!X27:AA27,'Q (t)'!X27:AA27)/1000</f>
        <v>0</v>
      </c>
      <c r="P27" s="148">
        <f t="shared" si="3"/>
        <v>0</v>
      </c>
      <c r="Q27" s="151" t="str">
        <f t="shared" si="1"/>
        <v/>
      </c>
      <c r="R27" s="152"/>
    </row>
    <row r="28" spans="1:18" x14ac:dyDescent="0.2">
      <c r="A28" s="24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149">
        <f>IFERROR('DUOS (t-1)'!G28*'Q (t)'!G28/1000,"")</f>
        <v>0</v>
      </c>
      <c r="H28" s="149">
        <f>SUMPRODUCT('DUOS (t-1)'!H28:O28,'Q (t)'!H28:O28)*10/1000</f>
        <v>0</v>
      </c>
      <c r="I28" s="148">
        <f>SUMPRODUCT('DUOS (t-1)'!P28:W28,'Q (t)'!P28:W28)/1000</f>
        <v>0</v>
      </c>
      <c r="J28" s="148">
        <f>SUMPRODUCT('DUOS (t-1)'!X28:AA28,'Q (t)'!X28:AA28)/1000</f>
        <v>0</v>
      </c>
      <c r="K28" s="150">
        <f t="shared" si="2"/>
        <v>0</v>
      </c>
      <c r="L28" s="148">
        <f>IFERROR('DUOS (t)'!G28*'Q (t)'!G28/1000,"")</f>
        <v>0</v>
      </c>
      <c r="M28" s="148">
        <f>SUMPRODUCT('DUOS (t)'!H28:O28,'Q (t)'!H28:O28)*10/1000</f>
        <v>0</v>
      </c>
      <c r="N28" s="148">
        <f>SUMPRODUCT('DUOS (t)'!P28:W28,'Q (t)'!P28:W28)/1000</f>
        <v>0</v>
      </c>
      <c r="O28" s="148">
        <f>SUMPRODUCT('DUOS (t)'!X28:AA28,'Q (t)'!X28:AA28)/1000</f>
        <v>0</v>
      </c>
      <c r="P28" s="148">
        <f t="shared" si="3"/>
        <v>0</v>
      </c>
      <c r="Q28" s="151" t="str">
        <f t="shared" si="1"/>
        <v/>
      </c>
      <c r="R28" s="152"/>
    </row>
    <row r="29" spans="1:18" x14ac:dyDescent="0.2">
      <c r="A29" s="24"/>
      <c r="C29" s="255" t="str">
        <f>IF('Q (t)'!C29="","",'Q (t)'!C29)</f>
        <v>Tariff Class 2</v>
      </c>
      <c r="D29" s="256"/>
      <c r="E29" s="257"/>
      <c r="F29" s="258"/>
      <c r="G29" s="145">
        <f t="shared" ref="G29:P29" si="4">SUBTOTAL(9,G30:G33)</f>
        <v>64350</v>
      </c>
      <c r="H29" s="145">
        <f t="shared" si="4"/>
        <v>100425</v>
      </c>
      <c r="I29" s="145">
        <f t="shared" si="4"/>
        <v>73125</v>
      </c>
      <c r="J29" s="145">
        <f t="shared" si="4"/>
        <v>0</v>
      </c>
      <c r="K29" s="145">
        <f t="shared" si="4"/>
        <v>237900</v>
      </c>
      <c r="L29" s="145">
        <f t="shared" si="4"/>
        <v>64714.046537410759</v>
      </c>
      <c r="M29" s="145">
        <f t="shared" si="4"/>
        <v>103000</v>
      </c>
      <c r="N29" s="145">
        <f t="shared" si="4"/>
        <v>75000</v>
      </c>
      <c r="O29" s="145">
        <f t="shared" si="4"/>
        <v>0</v>
      </c>
      <c r="P29" s="145">
        <f t="shared" si="4"/>
        <v>242714.04653741076</v>
      </c>
      <c r="Q29" s="146">
        <f t="shared" si="1"/>
        <v>2.0236000000000001E-2</v>
      </c>
      <c r="R29" s="147" t="str">
        <f>IF(Q29&gt;Outcomes!$E$38,"NO","YES")</f>
        <v>YES</v>
      </c>
    </row>
    <row r="30" spans="1:18" x14ac:dyDescent="0.2">
      <c r="A30" s="24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149">
        <f>IFERROR('DUOS (t-1)'!G30*'Q (t)'!G30/1000,"")</f>
        <v>58500</v>
      </c>
      <c r="H30" s="149">
        <f>SUMPRODUCT('DUOS (t-1)'!H30:O30,'Q (t)'!H30:O30)*10/1000</f>
        <v>71175</v>
      </c>
      <c r="I30" s="148">
        <f>SUMPRODUCT('DUOS (t-1)'!P30:W30,'Q (t)'!P30:W30)/1000</f>
        <v>73125</v>
      </c>
      <c r="J30" s="148">
        <f>SUMPRODUCT('DUOS (t-1)'!X30:AA30,'Q (t)'!X30:AA30)/1000</f>
        <v>0</v>
      </c>
      <c r="K30" s="150">
        <f>SUM(G30:J30)</f>
        <v>202800</v>
      </c>
      <c r="L30" s="148">
        <f>IFERROR('DUOS (t)'!G30*'Q (t)'!G30/1000,"")</f>
        <v>58830.951397646146</v>
      </c>
      <c r="M30" s="148">
        <f>SUMPRODUCT('DUOS (t)'!H30:O30,'Q (t)'!H30:O30)*10/1000</f>
        <v>73000</v>
      </c>
      <c r="N30" s="148">
        <f>SUMPRODUCT('DUOS (t)'!P30:W30,'Q (t)'!P30:W30)/1000</f>
        <v>75000</v>
      </c>
      <c r="O30" s="148">
        <f>SUMPRODUCT('DUOS (t)'!X30:AA30,'Q (t)'!X30:AA30)/1000</f>
        <v>0</v>
      </c>
      <c r="P30" s="148">
        <f>SUM(L30:O30)</f>
        <v>206830.95139764616</v>
      </c>
      <c r="Q30" s="151">
        <f t="shared" si="1"/>
        <v>1.9876000000000001E-2</v>
      </c>
      <c r="R30" s="152"/>
    </row>
    <row r="31" spans="1:18" x14ac:dyDescent="0.2">
      <c r="A31" s="24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149">
        <f>IFERROR('DUOS (t-1)'!G31*'Q (t)'!G31/1000,"")</f>
        <v>5850</v>
      </c>
      <c r="H31" s="149">
        <f>SUMPRODUCT('DUOS (t-1)'!H31:O31,'Q (t)'!H31:O31)*10/1000</f>
        <v>29250</v>
      </c>
      <c r="I31" s="148">
        <f>SUMPRODUCT('DUOS (t-1)'!P31:W31,'Q (t)'!P31:W31)/1000</f>
        <v>0</v>
      </c>
      <c r="J31" s="148">
        <f>SUMPRODUCT('DUOS (t-1)'!X31:AA31,'Q (t)'!X31:AA31)/1000</f>
        <v>0</v>
      </c>
      <c r="K31" s="150">
        <f>SUM(G31:J31)</f>
        <v>35100</v>
      </c>
      <c r="L31" s="148">
        <f>IFERROR('DUOS (t)'!G31*'Q (t)'!G31/1000,"")</f>
        <v>5883.095139764614</v>
      </c>
      <c r="M31" s="148">
        <f>SUMPRODUCT('DUOS (t)'!H31:O31,'Q (t)'!H31:O31)*10/1000</f>
        <v>30000</v>
      </c>
      <c r="N31" s="148">
        <f>SUMPRODUCT('DUOS (t)'!P31:W31,'Q (t)'!P31:W31)/1000</f>
        <v>0</v>
      </c>
      <c r="O31" s="148">
        <f>SUMPRODUCT('DUOS (t)'!X31:AA31,'Q (t)'!X31:AA31)/1000</f>
        <v>0</v>
      </c>
      <c r="P31" s="148">
        <f>SUM(L31:O31)</f>
        <v>35883.095139764613</v>
      </c>
      <c r="Q31" s="151">
        <f t="shared" si="1"/>
        <v>2.231E-2</v>
      </c>
      <c r="R31" s="152"/>
    </row>
    <row r="32" spans="1:18" x14ac:dyDescent="0.2">
      <c r="A32" s="24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149">
        <f>IFERROR('DUOS (t-1)'!G32*'Q (t)'!G32/1000,"")</f>
        <v>0</v>
      </c>
      <c r="H32" s="149">
        <f>SUMPRODUCT('DUOS (t-1)'!H32:O32,'Q (t)'!H32:O32)*10/1000</f>
        <v>0</v>
      </c>
      <c r="I32" s="148">
        <f>SUMPRODUCT('DUOS (t-1)'!P32:W32,'Q (t)'!P32:W32)/1000</f>
        <v>0</v>
      </c>
      <c r="J32" s="148">
        <f>SUMPRODUCT('DUOS (t-1)'!X32:AA32,'Q (t)'!X32:AA32)/1000</f>
        <v>0</v>
      </c>
      <c r="K32" s="150">
        <f>SUM(G32:J32)</f>
        <v>0</v>
      </c>
      <c r="L32" s="148">
        <f>IFERROR('DUOS (t)'!G32*'Q (t)'!G32/1000,"")</f>
        <v>0</v>
      </c>
      <c r="M32" s="148">
        <f>SUMPRODUCT('DUOS (t)'!H32:O32,'Q (t)'!H32:O32)*10/1000</f>
        <v>0</v>
      </c>
      <c r="N32" s="148">
        <f>SUMPRODUCT('DUOS (t)'!P32:W32,'Q (t)'!P32:W32)/1000</f>
        <v>0</v>
      </c>
      <c r="O32" s="148">
        <f>SUMPRODUCT('DUOS (t)'!X32:AA32,'Q (t)'!X32:AA32)/1000</f>
        <v>0</v>
      </c>
      <c r="P32" s="148">
        <f>SUM(L32:O32)</f>
        <v>0</v>
      </c>
      <c r="Q32" s="151" t="str">
        <f t="shared" si="1"/>
        <v/>
      </c>
      <c r="R32" s="152"/>
    </row>
    <row r="33" spans="1:18" x14ac:dyDescent="0.2">
      <c r="A33" s="24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149">
        <f>IFERROR('DUOS (t-1)'!G33*'Q (t)'!G33/1000,"")</f>
        <v>0</v>
      </c>
      <c r="H33" s="149">
        <f>SUMPRODUCT('DUOS (t-1)'!H33:O33,'Q (t)'!H33:O33)*10/1000</f>
        <v>0</v>
      </c>
      <c r="I33" s="148">
        <f>SUMPRODUCT('DUOS (t-1)'!P33:W33,'Q (t)'!P33:W33)/1000</f>
        <v>0</v>
      </c>
      <c r="J33" s="148">
        <f>SUMPRODUCT('DUOS (t-1)'!X33:AA33,'Q (t)'!X33:AA33)/1000</f>
        <v>0</v>
      </c>
      <c r="K33" s="150">
        <f>SUM(G33:J33)</f>
        <v>0</v>
      </c>
      <c r="L33" s="148">
        <f>IFERROR('DUOS (t)'!G33*'Q (t)'!G33/1000,"")</f>
        <v>0</v>
      </c>
      <c r="M33" s="148">
        <f>SUMPRODUCT('DUOS (t)'!H33:O33,'Q (t)'!H33:O33)*10/1000</f>
        <v>0</v>
      </c>
      <c r="N33" s="148">
        <f>SUMPRODUCT('DUOS (t)'!P33:W33,'Q (t)'!P33:W33)/1000</f>
        <v>0</v>
      </c>
      <c r="O33" s="148">
        <f>SUMPRODUCT('DUOS (t)'!X33:AA33,'Q (t)'!X33:AA33)/1000</f>
        <v>0</v>
      </c>
      <c r="P33" s="148">
        <f>SUM(L33:O33)</f>
        <v>0</v>
      </c>
      <c r="Q33" s="151" t="str">
        <f t="shared" si="1"/>
        <v/>
      </c>
      <c r="R33" s="152"/>
    </row>
    <row r="34" spans="1:18" x14ac:dyDescent="0.2">
      <c r="A34" s="24"/>
      <c r="C34" s="255" t="str">
        <f>IF('Q (t)'!C34="","",'Q (t)'!C34)</f>
        <v>Tariff Class 3</v>
      </c>
      <c r="D34" s="256"/>
      <c r="E34" s="257"/>
      <c r="F34" s="258"/>
      <c r="G34" s="145">
        <f t="shared" ref="G34:P34" si="5">SUBTOTAL(9,G35:G46)</f>
        <v>6942</v>
      </c>
      <c r="H34" s="145">
        <f t="shared" si="5"/>
        <v>8521.5</v>
      </c>
      <c r="I34" s="145">
        <f t="shared" si="5"/>
        <v>27787.5</v>
      </c>
      <c r="J34" s="145">
        <f t="shared" si="5"/>
        <v>0</v>
      </c>
      <c r="K34" s="145">
        <f t="shared" si="5"/>
        <v>43251</v>
      </c>
      <c r="L34" s="145">
        <f t="shared" si="5"/>
        <v>7120</v>
      </c>
      <c r="M34" s="145">
        <f t="shared" si="5"/>
        <v>8740</v>
      </c>
      <c r="N34" s="145">
        <f t="shared" si="5"/>
        <v>28500</v>
      </c>
      <c r="O34" s="145">
        <f t="shared" si="5"/>
        <v>0</v>
      </c>
      <c r="P34" s="145">
        <f t="shared" si="5"/>
        <v>44360</v>
      </c>
      <c r="Q34" s="146">
        <f t="shared" si="1"/>
        <v>2.5641000000000001E-2</v>
      </c>
      <c r="R34" s="147" t="str">
        <f>IF(Q34&gt;Outcomes!$E$38,"NO","YES")</f>
        <v>YES</v>
      </c>
    </row>
    <row r="35" spans="1:18" x14ac:dyDescent="0.2">
      <c r="A35" s="24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149">
        <f>IFERROR('DUOS (t-1)'!G35*'Q (t)'!G35/1000,"")</f>
        <v>6503.25</v>
      </c>
      <c r="H35" s="149">
        <f>SUMPRODUCT('DUOS (t-1)'!H35:O35,'Q (t)'!H35:O35)*10/1000</f>
        <v>4485</v>
      </c>
      <c r="I35" s="148">
        <f>SUMPRODUCT('DUOS (t-1)'!P35:W35,'Q (t)'!P35:W35)/1000</f>
        <v>14625</v>
      </c>
      <c r="J35" s="148">
        <f>SUMPRODUCT('DUOS (t-1)'!X35:AA35,'Q (t)'!X35:AA35)/1000</f>
        <v>0</v>
      </c>
      <c r="K35" s="150">
        <f t="shared" ref="K35:K46" si="6">SUM(G35:J35)</f>
        <v>25613.25</v>
      </c>
      <c r="L35" s="148">
        <f>IFERROR('DUOS (t)'!G35*'Q (t)'!G35/1000,"")</f>
        <v>6670</v>
      </c>
      <c r="M35" s="148">
        <f>SUMPRODUCT('DUOS (t)'!H35:O35,'Q (t)'!H35:O35)*10/1000</f>
        <v>4600</v>
      </c>
      <c r="N35" s="148">
        <f>SUMPRODUCT('DUOS (t)'!P35:W35,'Q (t)'!P35:W35)/1000</f>
        <v>15000</v>
      </c>
      <c r="O35" s="148">
        <f>SUMPRODUCT('DUOS (t)'!X35:AA35,'Q (t)'!X35:AA35)/1000</f>
        <v>0</v>
      </c>
      <c r="P35" s="148">
        <f t="shared" ref="P35:P46" si="7">SUM(L35:O35)</f>
        <v>26270</v>
      </c>
      <c r="Q35" s="151">
        <f t="shared" si="1"/>
        <v>2.5641000000000001E-2</v>
      </c>
      <c r="R35" s="152"/>
    </row>
    <row r="36" spans="1:18" x14ac:dyDescent="0.2">
      <c r="A36" s="24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149">
        <f>IFERROR('DUOS (t-1)'!G36*'Q (t)'!G36/1000,"")</f>
        <v>48.75</v>
      </c>
      <c r="H36" s="149">
        <f>SUMPRODUCT('DUOS (t-1)'!H36:O36,'Q (t)'!H36:O36)*10/1000</f>
        <v>448.5</v>
      </c>
      <c r="I36" s="148">
        <f>SUMPRODUCT('DUOS (t-1)'!P36:W36,'Q (t)'!P36:W36)/1000</f>
        <v>1462.5</v>
      </c>
      <c r="J36" s="148">
        <f>SUMPRODUCT('DUOS (t-1)'!X36:AA36,'Q (t)'!X36:AA36)/1000</f>
        <v>0</v>
      </c>
      <c r="K36" s="150">
        <f t="shared" si="6"/>
        <v>1959.75</v>
      </c>
      <c r="L36" s="148">
        <f>IFERROR('DUOS (t)'!G36*'Q (t)'!G36/1000,"")</f>
        <v>50</v>
      </c>
      <c r="M36" s="148">
        <f>SUMPRODUCT('DUOS (t)'!H36:O36,'Q (t)'!H36:O36)*10/1000</f>
        <v>460</v>
      </c>
      <c r="N36" s="148">
        <f>SUMPRODUCT('DUOS (t)'!P36:W36,'Q (t)'!P36:W36)/1000</f>
        <v>1500</v>
      </c>
      <c r="O36" s="148">
        <f>SUMPRODUCT('DUOS (t)'!X36:AA36,'Q (t)'!X36:AA36)/1000</f>
        <v>0</v>
      </c>
      <c r="P36" s="148">
        <f t="shared" si="7"/>
        <v>2010</v>
      </c>
      <c r="Q36" s="151">
        <f t="shared" si="1"/>
        <v>2.5641000000000001E-2</v>
      </c>
      <c r="R36" s="152"/>
    </row>
    <row r="37" spans="1:18" x14ac:dyDescent="0.2">
      <c r="A37" s="24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149">
        <f>IFERROR('DUOS (t-1)'!G37*'Q (t)'!G37/1000,"")</f>
        <v>48.75</v>
      </c>
      <c r="H37" s="149">
        <f>SUMPRODUCT('DUOS (t-1)'!H37:O37,'Q (t)'!H37:O37)*10/1000</f>
        <v>448.5</v>
      </c>
      <c r="I37" s="148">
        <f>SUMPRODUCT('DUOS (t-1)'!P37:W37,'Q (t)'!P37:W37)/1000</f>
        <v>1462.5</v>
      </c>
      <c r="J37" s="148">
        <f>SUMPRODUCT('DUOS (t-1)'!X37:AA37,'Q (t)'!X37:AA37)/1000</f>
        <v>0</v>
      </c>
      <c r="K37" s="150">
        <f t="shared" si="6"/>
        <v>1959.75</v>
      </c>
      <c r="L37" s="148">
        <f>IFERROR('DUOS (t)'!G37*'Q (t)'!G37/1000,"")</f>
        <v>50</v>
      </c>
      <c r="M37" s="148">
        <f>SUMPRODUCT('DUOS (t)'!H37:O37,'Q (t)'!H37:O37)*10/1000</f>
        <v>460</v>
      </c>
      <c r="N37" s="148">
        <f>SUMPRODUCT('DUOS (t)'!P37:W37,'Q (t)'!P37:W37)/1000</f>
        <v>1500</v>
      </c>
      <c r="O37" s="148">
        <f>SUMPRODUCT('DUOS (t)'!X37:AA37,'Q (t)'!X37:AA37)/1000</f>
        <v>0</v>
      </c>
      <c r="P37" s="148">
        <f t="shared" si="7"/>
        <v>2010</v>
      </c>
      <c r="Q37" s="151">
        <f t="shared" si="1"/>
        <v>2.5641000000000001E-2</v>
      </c>
      <c r="R37" s="152"/>
    </row>
    <row r="38" spans="1:18" x14ac:dyDescent="0.2">
      <c r="A38" s="24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149">
        <f>IFERROR('DUOS (t-1)'!G38*'Q (t)'!G38/1000,"")</f>
        <v>48.75</v>
      </c>
      <c r="H38" s="149">
        <f>SUMPRODUCT('DUOS (t-1)'!H38:O38,'Q (t)'!H38:O38)*10/1000</f>
        <v>448.5</v>
      </c>
      <c r="I38" s="148">
        <f>SUMPRODUCT('DUOS (t-1)'!P38:W38,'Q (t)'!P38:W38)/1000</f>
        <v>1462.5</v>
      </c>
      <c r="J38" s="148">
        <f>SUMPRODUCT('DUOS (t-1)'!X38:AA38,'Q (t)'!X38:AA38)/1000</f>
        <v>0</v>
      </c>
      <c r="K38" s="150">
        <f t="shared" si="6"/>
        <v>1959.75</v>
      </c>
      <c r="L38" s="148">
        <f>IFERROR('DUOS (t)'!G38*'Q (t)'!G38/1000,"")</f>
        <v>50</v>
      </c>
      <c r="M38" s="148">
        <f>SUMPRODUCT('DUOS (t)'!H38:O38,'Q (t)'!H38:O38)*10/1000</f>
        <v>460</v>
      </c>
      <c r="N38" s="148">
        <f>SUMPRODUCT('DUOS (t)'!P38:W38,'Q (t)'!P38:W38)/1000</f>
        <v>1500</v>
      </c>
      <c r="O38" s="148">
        <f>SUMPRODUCT('DUOS (t)'!X38:AA38,'Q (t)'!X38:AA38)/1000</f>
        <v>0</v>
      </c>
      <c r="P38" s="148">
        <f t="shared" si="7"/>
        <v>2010</v>
      </c>
      <c r="Q38" s="151">
        <f t="shared" si="1"/>
        <v>2.5641000000000001E-2</v>
      </c>
      <c r="R38" s="152"/>
    </row>
    <row r="39" spans="1:18" x14ac:dyDescent="0.2">
      <c r="A39" s="24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149">
        <f>IFERROR('DUOS (t-1)'!G39*'Q (t)'!G39/1000,"")</f>
        <v>48.75</v>
      </c>
      <c r="H39" s="149">
        <f>SUMPRODUCT('DUOS (t-1)'!H39:O39,'Q (t)'!H39:O39)*10/1000</f>
        <v>448.5</v>
      </c>
      <c r="I39" s="148">
        <f>SUMPRODUCT('DUOS (t-1)'!P39:W39,'Q (t)'!P39:W39)/1000</f>
        <v>1462.5</v>
      </c>
      <c r="J39" s="148">
        <f>SUMPRODUCT('DUOS (t-1)'!X39:AA39,'Q (t)'!X39:AA39)/1000</f>
        <v>0</v>
      </c>
      <c r="K39" s="150">
        <f t="shared" si="6"/>
        <v>1959.75</v>
      </c>
      <c r="L39" s="148">
        <f>IFERROR('DUOS (t)'!G39*'Q (t)'!G39/1000,"")</f>
        <v>50</v>
      </c>
      <c r="M39" s="148">
        <f>SUMPRODUCT('DUOS (t)'!H39:O39,'Q (t)'!H39:O39)*10/1000</f>
        <v>460</v>
      </c>
      <c r="N39" s="148">
        <f>SUMPRODUCT('DUOS (t)'!P39:W39,'Q (t)'!P39:W39)/1000</f>
        <v>1500</v>
      </c>
      <c r="O39" s="148">
        <f>SUMPRODUCT('DUOS (t)'!X39:AA39,'Q (t)'!X39:AA39)/1000</f>
        <v>0</v>
      </c>
      <c r="P39" s="148">
        <f t="shared" si="7"/>
        <v>2010</v>
      </c>
      <c r="Q39" s="151">
        <f t="shared" si="1"/>
        <v>2.5641000000000001E-2</v>
      </c>
      <c r="R39" s="152"/>
    </row>
    <row r="40" spans="1:18" x14ac:dyDescent="0.2">
      <c r="A40" s="24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149">
        <f>IFERROR('DUOS (t-1)'!G40*'Q (t)'!G40/1000,"")</f>
        <v>48.75</v>
      </c>
      <c r="H40" s="149">
        <f>SUMPRODUCT('DUOS (t-1)'!H40:O40,'Q (t)'!H40:O40)*10/1000</f>
        <v>448.5</v>
      </c>
      <c r="I40" s="148">
        <f>SUMPRODUCT('DUOS (t-1)'!P40:W40,'Q (t)'!P40:W40)/1000</f>
        <v>1462.5</v>
      </c>
      <c r="J40" s="148">
        <f>SUMPRODUCT('DUOS (t-1)'!X40:AA40,'Q (t)'!X40:AA40)/1000</f>
        <v>0</v>
      </c>
      <c r="K40" s="150">
        <f t="shared" si="6"/>
        <v>1959.75</v>
      </c>
      <c r="L40" s="148">
        <f>IFERROR('DUOS (t)'!G40*'Q (t)'!G40/1000,"")</f>
        <v>50</v>
      </c>
      <c r="M40" s="148">
        <f>SUMPRODUCT('DUOS (t)'!H40:O40,'Q (t)'!H40:O40)*10/1000</f>
        <v>460</v>
      </c>
      <c r="N40" s="148">
        <f>SUMPRODUCT('DUOS (t)'!P40:W40,'Q (t)'!P40:W40)/1000</f>
        <v>1500</v>
      </c>
      <c r="O40" s="148">
        <f>SUMPRODUCT('DUOS (t)'!X40:AA40,'Q (t)'!X40:AA40)/1000</f>
        <v>0</v>
      </c>
      <c r="P40" s="148">
        <f t="shared" si="7"/>
        <v>2010</v>
      </c>
      <c r="Q40" s="151">
        <f t="shared" si="1"/>
        <v>2.5641000000000001E-2</v>
      </c>
      <c r="R40" s="152"/>
    </row>
    <row r="41" spans="1:18" x14ac:dyDescent="0.2">
      <c r="A41" s="2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149">
        <f>IFERROR('DUOS (t-1)'!G41*'Q (t)'!G41/1000,"")</f>
        <v>48.75</v>
      </c>
      <c r="H41" s="149">
        <f>SUMPRODUCT('DUOS (t-1)'!H41:O41,'Q (t)'!H41:O41)*10/1000</f>
        <v>448.5</v>
      </c>
      <c r="I41" s="148">
        <f>SUMPRODUCT('DUOS (t-1)'!P41:W41,'Q (t)'!P41:W41)/1000</f>
        <v>1462.5</v>
      </c>
      <c r="J41" s="148">
        <f>SUMPRODUCT('DUOS (t-1)'!X41:AA41,'Q (t)'!X41:AA41)/1000</f>
        <v>0</v>
      </c>
      <c r="K41" s="150">
        <f t="shared" si="6"/>
        <v>1959.75</v>
      </c>
      <c r="L41" s="148">
        <f>IFERROR('DUOS (t)'!G41*'Q (t)'!G41/1000,"")</f>
        <v>50</v>
      </c>
      <c r="M41" s="148">
        <f>SUMPRODUCT('DUOS (t)'!H41:O41,'Q (t)'!H41:O41)*10/1000</f>
        <v>460</v>
      </c>
      <c r="N41" s="148">
        <f>SUMPRODUCT('DUOS (t)'!P41:W41,'Q (t)'!P41:W41)/1000</f>
        <v>1500</v>
      </c>
      <c r="O41" s="148">
        <f>SUMPRODUCT('DUOS (t)'!X41:AA41,'Q (t)'!X41:AA41)/1000</f>
        <v>0</v>
      </c>
      <c r="P41" s="148">
        <f t="shared" si="7"/>
        <v>2010</v>
      </c>
      <c r="Q41" s="151">
        <f t="shared" si="1"/>
        <v>2.5641000000000001E-2</v>
      </c>
      <c r="R41" s="152"/>
    </row>
    <row r="42" spans="1:18" x14ac:dyDescent="0.2">
      <c r="A42" s="153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149">
        <f>IFERROR('DUOS (t-1)'!G42*'Q (t)'!G42/1000,"")</f>
        <v>48.75</v>
      </c>
      <c r="H42" s="149">
        <f>SUMPRODUCT('DUOS (t-1)'!H42:O42,'Q (t)'!H42:O42)*10/1000</f>
        <v>448.5</v>
      </c>
      <c r="I42" s="148">
        <f>SUMPRODUCT('DUOS (t-1)'!P42:W42,'Q (t)'!P42:W42)/1000</f>
        <v>1462.5</v>
      </c>
      <c r="J42" s="148">
        <f>SUMPRODUCT('DUOS (t-1)'!X42:AA42,'Q (t)'!X42:AA42)/1000</f>
        <v>0</v>
      </c>
      <c r="K42" s="150">
        <f t="shared" si="6"/>
        <v>1959.75</v>
      </c>
      <c r="L42" s="148">
        <f>IFERROR('DUOS (t)'!G42*'Q (t)'!G42/1000,"")</f>
        <v>50</v>
      </c>
      <c r="M42" s="148">
        <f>SUMPRODUCT('DUOS (t)'!H42:O42,'Q (t)'!H42:O42)*10/1000</f>
        <v>460</v>
      </c>
      <c r="N42" s="148">
        <f>SUMPRODUCT('DUOS (t)'!P42:W42,'Q (t)'!P42:W42)/1000</f>
        <v>1500</v>
      </c>
      <c r="O42" s="148">
        <f>SUMPRODUCT('DUOS (t)'!X42:AA42,'Q (t)'!X42:AA42)/1000</f>
        <v>0</v>
      </c>
      <c r="P42" s="148">
        <f t="shared" si="7"/>
        <v>2010</v>
      </c>
      <c r="Q42" s="151">
        <f t="shared" si="1"/>
        <v>2.5641000000000001E-2</v>
      </c>
      <c r="R42" s="152"/>
    </row>
    <row r="43" spans="1:18" x14ac:dyDescent="0.2">
      <c r="A43" s="24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149">
        <f>IFERROR('DUOS (t-1)'!G43*'Q (t)'!G43/1000,"")</f>
        <v>48.75</v>
      </c>
      <c r="H43" s="149">
        <f>SUMPRODUCT('DUOS (t-1)'!H43:O43,'Q (t)'!H43:O43)*10/1000</f>
        <v>448.5</v>
      </c>
      <c r="I43" s="148">
        <f>SUMPRODUCT('DUOS (t-1)'!P43:W43,'Q (t)'!P43:W43)/1000</f>
        <v>1462.5</v>
      </c>
      <c r="J43" s="148">
        <f>SUMPRODUCT('DUOS (t-1)'!X43:AA43,'Q (t)'!X43:AA43)/1000</f>
        <v>0</v>
      </c>
      <c r="K43" s="150">
        <f t="shared" si="6"/>
        <v>1959.75</v>
      </c>
      <c r="L43" s="148">
        <f>IFERROR('DUOS (t)'!G43*'Q (t)'!G43/1000,"")</f>
        <v>50</v>
      </c>
      <c r="M43" s="148">
        <f>SUMPRODUCT('DUOS (t)'!H43:O43,'Q (t)'!H43:O43)*10/1000</f>
        <v>460</v>
      </c>
      <c r="N43" s="148">
        <f>SUMPRODUCT('DUOS (t)'!P43:W43,'Q (t)'!P43:W43)/1000</f>
        <v>1500</v>
      </c>
      <c r="O43" s="148">
        <f>SUMPRODUCT('DUOS (t)'!X43:AA43,'Q (t)'!X43:AA43)/1000</f>
        <v>0</v>
      </c>
      <c r="P43" s="148">
        <f t="shared" si="7"/>
        <v>2010</v>
      </c>
      <c r="Q43" s="151">
        <f t="shared" si="1"/>
        <v>2.5641000000000001E-2</v>
      </c>
      <c r="R43" s="152"/>
    </row>
    <row r="44" spans="1:18" x14ac:dyDescent="0.2">
      <c r="A44" s="24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149">
        <f>IFERROR('DUOS (t-1)'!G44*'Q (t)'!G44/1000,"")</f>
        <v>48.75</v>
      </c>
      <c r="H44" s="149">
        <f>SUMPRODUCT('DUOS (t-1)'!H44:O44,'Q (t)'!H44:O44)*10/1000</f>
        <v>448.5</v>
      </c>
      <c r="I44" s="148">
        <f>SUMPRODUCT('DUOS (t-1)'!P44:W44,'Q (t)'!P44:W44)/1000</f>
        <v>1462.5</v>
      </c>
      <c r="J44" s="148">
        <f>SUMPRODUCT('DUOS (t-1)'!X44:AA44,'Q (t)'!X44:AA44)/1000</f>
        <v>0</v>
      </c>
      <c r="K44" s="150">
        <f t="shared" si="6"/>
        <v>1959.75</v>
      </c>
      <c r="L44" s="148">
        <f>IFERROR('DUOS (t)'!G44*'Q (t)'!G44/1000,"")</f>
        <v>50</v>
      </c>
      <c r="M44" s="148">
        <f>SUMPRODUCT('DUOS (t)'!H44:O44,'Q (t)'!H44:O44)*10/1000</f>
        <v>460</v>
      </c>
      <c r="N44" s="148">
        <f>SUMPRODUCT('DUOS (t)'!P44:W44,'Q (t)'!P44:W44)/1000</f>
        <v>1500</v>
      </c>
      <c r="O44" s="148">
        <f>SUMPRODUCT('DUOS (t)'!X44:AA44,'Q (t)'!X44:AA44)/1000</f>
        <v>0</v>
      </c>
      <c r="P44" s="148">
        <f t="shared" si="7"/>
        <v>2010</v>
      </c>
      <c r="Q44" s="151">
        <f t="shared" ref="Q44:Q74" si="8">IF(K44=0,"",ROUND(P44/K44-1,6))</f>
        <v>2.5641000000000001E-2</v>
      </c>
      <c r="R44" s="152"/>
    </row>
    <row r="45" spans="1:18" x14ac:dyDescent="0.2">
      <c r="A45" s="24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149">
        <f>IFERROR('DUOS (t-1)'!G45*'Q (t)'!G45/1000,"")</f>
        <v>0</v>
      </c>
      <c r="H45" s="149">
        <f>SUMPRODUCT('DUOS (t-1)'!H45:O45,'Q (t)'!H45:O45)*10/1000</f>
        <v>0</v>
      </c>
      <c r="I45" s="148">
        <f>SUMPRODUCT('DUOS (t-1)'!P45:W45,'Q (t)'!P45:W45)/1000</f>
        <v>0</v>
      </c>
      <c r="J45" s="148">
        <f>SUMPRODUCT('DUOS (t-1)'!X45:AA45,'Q (t)'!X45:AA45)/1000</f>
        <v>0</v>
      </c>
      <c r="K45" s="150">
        <f t="shared" si="6"/>
        <v>0</v>
      </c>
      <c r="L45" s="148">
        <f>IFERROR('DUOS (t)'!G45*'Q (t)'!G45/1000,"")</f>
        <v>0</v>
      </c>
      <c r="M45" s="148">
        <f>SUMPRODUCT('DUOS (t)'!H45:O45,'Q (t)'!H45:O45)*10/1000</f>
        <v>0</v>
      </c>
      <c r="N45" s="148">
        <f>SUMPRODUCT('DUOS (t)'!P45:W45,'Q (t)'!P45:W45)/1000</f>
        <v>0</v>
      </c>
      <c r="O45" s="148">
        <f>SUMPRODUCT('DUOS (t)'!X45:AA45,'Q (t)'!X45:AA45)/1000</f>
        <v>0</v>
      </c>
      <c r="P45" s="148">
        <f t="shared" si="7"/>
        <v>0</v>
      </c>
      <c r="Q45" s="151" t="str">
        <f t="shared" si="8"/>
        <v/>
      </c>
      <c r="R45" s="152"/>
    </row>
    <row r="46" spans="1:18" x14ac:dyDescent="0.2">
      <c r="A46" s="24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149">
        <f>IFERROR('DUOS (t-1)'!G46*'Q (t)'!G46/1000,"")</f>
        <v>0</v>
      </c>
      <c r="H46" s="149">
        <f>SUMPRODUCT('DUOS (t-1)'!H46:O46,'Q (t)'!H46:O46)*10/1000</f>
        <v>0</v>
      </c>
      <c r="I46" s="148">
        <f>SUMPRODUCT('DUOS (t-1)'!P46:W46,'Q (t)'!P46:W46)/1000</f>
        <v>0</v>
      </c>
      <c r="J46" s="148">
        <f>SUMPRODUCT('DUOS (t-1)'!X46:AA46,'Q (t)'!X46:AA46)/1000</f>
        <v>0</v>
      </c>
      <c r="K46" s="150">
        <f t="shared" si="6"/>
        <v>0</v>
      </c>
      <c r="L46" s="148">
        <f>IFERROR('DUOS (t)'!G46*'Q (t)'!G46/1000,"")</f>
        <v>0</v>
      </c>
      <c r="M46" s="148">
        <f>SUMPRODUCT('DUOS (t)'!H46:O46,'Q (t)'!H46:O46)*10/1000</f>
        <v>0</v>
      </c>
      <c r="N46" s="148">
        <f>SUMPRODUCT('DUOS (t)'!P46:W46,'Q (t)'!P46:W46)/1000</f>
        <v>0</v>
      </c>
      <c r="O46" s="148">
        <f>SUMPRODUCT('DUOS (t)'!X46:AA46,'Q (t)'!X46:AA46)/1000</f>
        <v>0</v>
      </c>
      <c r="P46" s="148">
        <f t="shared" si="7"/>
        <v>0</v>
      </c>
      <c r="Q46" s="151" t="str">
        <f t="shared" si="8"/>
        <v/>
      </c>
      <c r="R46" s="152"/>
    </row>
    <row r="47" spans="1:18" x14ac:dyDescent="0.2">
      <c r="A47" s="24"/>
      <c r="C47" s="255" t="str">
        <f>IF('Q (t)'!C47="","",'Q (t)'!C47)</f>
        <v>Tariff Class 4</v>
      </c>
      <c r="D47" s="256"/>
      <c r="E47" s="257"/>
      <c r="F47" s="258"/>
      <c r="G47" s="145">
        <f t="shared" ref="G47:P47" si="9">SUBTOTAL(9,G48:G65)</f>
        <v>3510</v>
      </c>
      <c r="H47" s="145">
        <f t="shared" si="9"/>
        <v>13177.125</v>
      </c>
      <c r="I47" s="145">
        <f t="shared" si="9"/>
        <v>11407.5</v>
      </c>
      <c r="J47" s="145">
        <f t="shared" si="9"/>
        <v>0</v>
      </c>
      <c r="K47" s="145">
        <f t="shared" si="9"/>
        <v>28094.625</v>
      </c>
      <c r="L47" s="145">
        <f t="shared" si="9"/>
        <v>3600</v>
      </c>
      <c r="M47" s="145">
        <f t="shared" si="9"/>
        <v>13515</v>
      </c>
      <c r="N47" s="145">
        <f t="shared" si="9"/>
        <v>11700</v>
      </c>
      <c r="O47" s="145">
        <f t="shared" si="9"/>
        <v>0</v>
      </c>
      <c r="P47" s="145">
        <f t="shared" si="9"/>
        <v>28815</v>
      </c>
      <c r="Q47" s="146">
        <f t="shared" si="8"/>
        <v>2.5641000000000001E-2</v>
      </c>
      <c r="R47" s="147" t="str">
        <f>IF(Q47&gt;Outcomes!$E$38,"NO","YES")</f>
        <v>YES</v>
      </c>
    </row>
    <row r="48" spans="1:18" x14ac:dyDescent="0.2">
      <c r="A48" s="154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149">
        <f>IFERROR('DUOS (t-1)'!G48*'Q (t)'!G48/1000,"")</f>
        <v>1950</v>
      </c>
      <c r="H48" s="149">
        <f>SUMPRODUCT('DUOS (t-1)'!H48:O48,'Q (t)'!H48:O48)*10/1000</f>
        <v>775.125</v>
      </c>
      <c r="I48" s="148">
        <f>SUMPRODUCT('DUOS (t-1)'!P48:W48,'Q (t)'!P48:W48)/1000</f>
        <v>877.5</v>
      </c>
      <c r="J48" s="148">
        <f>SUMPRODUCT('DUOS (t-1)'!X48:AA48,'Q (t)'!X48:AA48)/1000</f>
        <v>0</v>
      </c>
      <c r="K48" s="150">
        <f t="shared" ref="K48:K66" si="10">SUM(G48:J48)</f>
        <v>3602.625</v>
      </c>
      <c r="L48" s="148">
        <f>IFERROR('DUOS (t)'!G48*'Q (t)'!G48/1000,"")</f>
        <v>2000</v>
      </c>
      <c r="M48" s="148">
        <f>SUMPRODUCT('DUOS (t)'!H48:O48,'Q (t)'!H48:O48)*10/1000</f>
        <v>795</v>
      </c>
      <c r="N48" s="148">
        <f>SUMPRODUCT('DUOS (t)'!P48:W48,'Q (t)'!P48:W48)/1000</f>
        <v>900</v>
      </c>
      <c r="O48" s="148">
        <f>SUMPRODUCT('DUOS (t)'!X48:AA48,'Q (t)'!X48:AA48)/1000</f>
        <v>0</v>
      </c>
      <c r="P48" s="148">
        <f t="shared" ref="P48:P66" si="11">SUM(L48:O48)</f>
        <v>3695</v>
      </c>
      <c r="Q48" s="151">
        <f t="shared" si="8"/>
        <v>2.5641000000000001E-2</v>
      </c>
      <c r="R48" s="152"/>
    </row>
    <row r="49" spans="1:18" x14ac:dyDescent="0.2">
      <c r="A49" s="154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149">
        <f>IFERROR('DUOS (t-1)'!G49*'Q (t)'!G49/1000,"")</f>
        <v>97.5</v>
      </c>
      <c r="H49" s="149">
        <f>SUMPRODUCT('DUOS (t-1)'!H49:O49,'Q (t)'!H49:O49)*10/1000</f>
        <v>775.125</v>
      </c>
      <c r="I49" s="148">
        <f>SUMPRODUCT('DUOS (t-1)'!P49:W49,'Q (t)'!P49:W49)/1000</f>
        <v>0</v>
      </c>
      <c r="J49" s="148">
        <f>SUMPRODUCT('DUOS (t-1)'!X49:AA49,'Q (t)'!X49:AA49)/1000</f>
        <v>0</v>
      </c>
      <c r="K49" s="150">
        <f t="shared" si="10"/>
        <v>872.625</v>
      </c>
      <c r="L49" s="148">
        <f>IFERROR('DUOS (t)'!G49*'Q (t)'!G49/1000,"")</f>
        <v>100</v>
      </c>
      <c r="M49" s="148">
        <f>SUMPRODUCT('DUOS (t)'!H49:O49,'Q (t)'!H49:O49)*10/1000</f>
        <v>795</v>
      </c>
      <c r="N49" s="148">
        <f>SUMPRODUCT('DUOS (t)'!P49:W49,'Q (t)'!P49:W49)/1000</f>
        <v>0</v>
      </c>
      <c r="O49" s="148">
        <f>SUMPRODUCT('DUOS (t)'!X49:AA49,'Q (t)'!X49:AA49)/1000</f>
        <v>0</v>
      </c>
      <c r="P49" s="148">
        <f t="shared" si="11"/>
        <v>895</v>
      </c>
      <c r="Q49" s="151">
        <f t="shared" si="8"/>
        <v>2.5641000000000001E-2</v>
      </c>
      <c r="R49" s="152"/>
    </row>
    <row r="50" spans="1:18" x14ac:dyDescent="0.2">
      <c r="A50" s="154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149">
        <f>IFERROR('DUOS (t-1)'!G50*'Q (t)'!G50/1000,"")</f>
        <v>97.5</v>
      </c>
      <c r="H50" s="149">
        <f>SUMPRODUCT('DUOS (t-1)'!H50:O50,'Q (t)'!H50:O50)*10/1000</f>
        <v>775.125</v>
      </c>
      <c r="I50" s="148">
        <f>SUMPRODUCT('DUOS (t-1)'!P50:W50,'Q (t)'!P50:W50)/1000</f>
        <v>0</v>
      </c>
      <c r="J50" s="148">
        <f>SUMPRODUCT('DUOS (t-1)'!X50:AA50,'Q (t)'!X50:AA50)/1000</f>
        <v>0</v>
      </c>
      <c r="K50" s="150">
        <f t="shared" si="10"/>
        <v>872.625</v>
      </c>
      <c r="L50" s="148">
        <f>IFERROR('DUOS (t)'!G50*'Q (t)'!G50/1000,"")</f>
        <v>100</v>
      </c>
      <c r="M50" s="148">
        <f>SUMPRODUCT('DUOS (t)'!H50:O50,'Q (t)'!H50:O50)*10/1000</f>
        <v>795</v>
      </c>
      <c r="N50" s="148">
        <f>SUMPRODUCT('DUOS (t)'!P50:W50,'Q (t)'!P50:W50)/1000</f>
        <v>0</v>
      </c>
      <c r="O50" s="148">
        <f>SUMPRODUCT('DUOS (t)'!X50:AA50,'Q (t)'!X50:AA50)/1000</f>
        <v>0</v>
      </c>
      <c r="P50" s="148">
        <f t="shared" si="11"/>
        <v>895</v>
      </c>
      <c r="Q50" s="151">
        <f t="shared" si="8"/>
        <v>2.5641000000000001E-2</v>
      </c>
      <c r="R50" s="152"/>
    </row>
    <row r="51" spans="1:18" x14ac:dyDescent="0.2">
      <c r="A51" s="24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149">
        <f>IFERROR('DUOS (t-1)'!G51*'Q (t)'!G51/1000,"")</f>
        <v>97.5</v>
      </c>
      <c r="H51" s="149">
        <f>SUMPRODUCT('DUOS (t-1)'!H51:O51,'Q (t)'!H51:O51)*10/1000</f>
        <v>775.125</v>
      </c>
      <c r="I51" s="148">
        <f>SUMPRODUCT('DUOS (t-1)'!P51:W51,'Q (t)'!P51:W51)/1000</f>
        <v>0</v>
      </c>
      <c r="J51" s="148">
        <f>SUMPRODUCT('DUOS (t-1)'!X51:AA51,'Q (t)'!X51:AA51)/1000</f>
        <v>0</v>
      </c>
      <c r="K51" s="150">
        <f t="shared" si="10"/>
        <v>872.625</v>
      </c>
      <c r="L51" s="148">
        <f>IFERROR('DUOS (t)'!G51*'Q (t)'!G51/1000,"")</f>
        <v>100</v>
      </c>
      <c r="M51" s="148">
        <f>SUMPRODUCT('DUOS (t)'!H51:O51,'Q (t)'!H51:O51)*10/1000</f>
        <v>795</v>
      </c>
      <c r="N51" s="148">
        <f>SUMPRODUCT('DUOS (t)'!P51:W51,'Q (t)'!P51:W51)/1000</f>
        <v>0</v>
      </c>
      <c r="O51" s="148">
        <f>SUMPRODUCT('DUOS (t)'!X51:AA51,'Q (t)'!X51:AA51)/1000</f>
        <v>0</v>
      </c>
      <c r="P51" s="148">
        <f t="shared" si="11"/>
        <v>895</v>
      </c>
      <c r="Q51" s="151">
        <f t="shared" si="8"/>
        <v>2.5641000000000001E-2</v>
      </c>
      <c r="R51" s="152"/>
    </row>
    <row r="52" spans="1:18" x14ac:dyDescent="0.2">
      <c r="A52" s="24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149">
        <f>IFERROR('DUOS (t-1)'!G52*'Q (t)'!G52/1000,"")</f>
        <v>97.5</v>
      </c>
      <c r="H52" s="149">
        <f>SUMPRODUCT('DUOS (t-1)'!H52:O52,'Q (t)'!H52:O52)*10/1000</f>
        <v>775.125</v>
      </c>
      <c r="I52" s="148">
        <f>SUMPRODUCT('DUOS (t-1)'!P52:W52,'Q (t)'!P52:W52)/1000</f>
        <v>877.5</v>
      </c>
      <c r="J52" s="148">
        <f>SUMPRODUCT('DUOS (t-1)'!X52:AA52,'Q (t)'!X52:AA52)/1000</f>
        <v>0</v>
      </c>
      <c r="K52" s="150">
        <f t="shared" si="10"/>
        <v>1750.125</v>
      </c>
      <c r="L52" s="148">
        <f>IFERROR('DUOS (t)'!G52*'Q (t)'!G52/1000,"")</f>
        <v>100</v>
      </c>
      <c r="M52" s="148">
        <f>SUMPRODUCT('DUOS (t)'!H52:O52,'Q (t)'!H52:O52)*10/1000</f>
        <v>795</v>
      </c>
      <c r="N52" s="148">
        <f>SUMPRODUCT('DUOS (t)'!P52:W52,'Q (t)'!P52:W52)/1000</f>
        <v>900</v>
      </c>
      <c r="O52" s="148">
        <f>SUMPRODUCT('DUOS (t)'!X52:AA52,'Q (t)'!X52:AA52)/1000</f>
        <v>0</v>
      </c>
      <c r="P52" s="148">
        <f t="shared" si="11"/>
        <v>1795</v>
      </c>
      <c r="Q52" s="151">
        <f t="shared" si="8"/>
        <v>2.5641000000000001E-2</v>
      </c>
      <c r="R52" s="152"/>
    </row>
    <row r="53" spans="1:18" x14ac:dyDescent="0.2">
      <c r="A53" s="24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149">
        <f>IFERROR('DUOS (t-1)'!G53*'Q (t)'!G53/1000,"")</f>
        <v>97.5</v>
      </c>
      <c r="H53" s="149">
        <f>SUMPRODUCT('DUOS (t-1)'!H53:O53,'Q (t)'!H53:O53)*10/1000</f>
        <v>775.125</v>
      </c>
      <c r="I53" s="148">
        <f>SUMPRODUCT('DUOS (t-1)'!P53:W53,'Q (t)'!P53:W53)/1000</f>
        <v>877.5</v>
      </c>
      <c r="J53" s="148">
        <f>SUMPRODUCT('DUOS (t-1)'!X53:AA53,'Q (t)'!X53:AA53)/1000</f>
        <v>0</v>
      </c>
      <c r="K53" s="150">
        <f t="shared" si="10"/>
        <v>1750.125</v>
      </c>
      <c r="L53" s="148">
        <f>IFERROR('DUOS (t)'!G53*'Q (t)'!G53/1000,"")</f>
        <v>100</v>
      </c>
      <c r="M53" s="148">
        <f>SUMPRODUCT('DUOS (t)'!H53:O53,'Q (t)'!H53:O53)*10/1000</f>
        <v>795</v>
      </c>
      <c r="N53" s="148">
        <f>SUMPRODUCT('DUOS (t)'!P53:W53,'Q (t)'!P53:W53)/1000</f>
        <v>900</v>
      </c>
      <c r="O53" s="148">
        <f>SUMPRODUCT('DUOS (t)'!X53:AA53,'Q (t)'!X53:AA53)/1000</f>
        <v>0</v>
      </c>
      <c r="P53" s="148">
        <f t="shared" si="11"/>
        <v>1795</v>
      </c>
      <c r="Q53" s="151">
        <f t="shared" si="8"/>
        <v>2.5641000000000001E-2</v>
      </c>
      <c r="R53" s="152"/>
    </row>
    <row r="54" spans="1:18" x14ac:dyDescent="0.2">
      <c r="A54" s="24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149">
        <f>IFERROR('DUOS (t-1)'!G54*'Q (t)'!G54/1000,"")</f>
        <v>97.5</v>
      </c>
      <c r="H54" s="149">
        <f>SUMPRODUCT('DUOS (t-1)'!H54:O54,'Q (t)'!H54:O54)*10/1000</f>
        <v>775.125</v>
      </c>
      <c r="I54" s="148">
        <f>SUMPRODUCT('DUOS (t-1)'!P54:W54,'Q (t)'!P54:W54)/1000</f>
        <v>0</v>
      </c>
      <c r="J54" s="148">
        <f>SUMPRODUCT('DUOS (t-1)'!X54:AA54,'Q (t)'!X54:AA54)/1000</f>
        <v>0</v>
      </c>
      <c r="K54" s="150">
        <f t="shared" si="10"/>
        <v>872.625</v>
      </c>
      <c r="L54" s="148">
        <f>IFERROR('DUOS (t)'!G54*'Q (t)'!G54/1000,"")</f>
        <v>100</v>
      </c>
      <c r="M54" s="148">
        <f>SUMPRODUCT('DUOS (t)'!H54:O54,'Q (t)'!H54:O54)*10/1000</f>
        <v>795</v>
      </c>
      <c r="N54" s="148">
        <f>SUMPRODUCT('DUOS (t)'!P54:W54,'Q (t)'!P54:W54)/1000</f>
        <v>0</v>
      </c>
      <c r="O54" s="148">
        <f>SUMPRODUCT('DUOS (t)'!X54:AA54,'Q (t)'!X54:AA54)/1000</f>
        <v>0</v>
      </c>
      <c r="P54" s="148">
        <f t="shared" si="11"/>
        <v>895</v>
      </c>
      <c r="Q54" s="151">
        <f t="shared" si="8"/>
        <v>2.5641000000000001E-2</v>
      </c>
      <c r="R54" s="152"/>
    </row>
    <row r="55" spans="1:18" x14ac:dyDescent="0.2">
      <c r="A55" s="24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149">
        <f>IFERROR('DUOS (t-1)'!G55*'Q (t)'!G55/1000,"")</f>
        <v>97.5</v>
      </c>
      <c r="H55" s="149">
        <f>SUMPRODUCT('DUOS (t-1)'!H55:O55,'Q (t)'!H55:O55)*10/1000</f>
        <v>775.125</v>
      </c>
      <c r="I55" s="148">
        <f>SUMPRODUCT('DUOS (t-1)'!P55:W55,'Q (t)'!P55:W55)/1000</f>
        <v>877.5</v>
      </c>
      <c r="J55" s="148">
        <f>SUMPRODUCT('DUOS (t-1)'!X55:AA55,'Q (t)'!X55:AA55)/1000</f>
        <v>0</v>
      </c>
      <c r="K55" s="150">
        <f t="shared" si="10"/>
        <v>1750.125</v>
      </c>
      <c r="L55" s="148">
        <f>IFERROR('DUOS (t)'!G55*'Q (t)'!G55/1000,"")</f>
        <v>100</v>
      </c>
      <c r="M55" s="148">
        <f>SUMPRODUCT('DUOS (t)'!H55:O55,'Q (t)'!H55:O55)*10/1000</f>
        <v>795</v>
      </c>
      <c r="N55" s="148">
        <f>SUMPRODUCT('DUOS (t)'!P55:W55,'Q (t)'!P55:W55)/1000</f>
        <v>900</v>
      </c>
      <c r="O55" s="148">
        <f>SUMPRODUCT('DUOS (t)'!X55:AA55,'Q (t)'!X55:AA55)/1000</f>
        <v>0</v>
      </c>
      <c r="P55" s="148">
        <f t="shared" si="11"/>
        <v>1795</v>
      </c>
      <c r="Q55" s="151">
        <f t="shared" si="8"/>
        <v>2.5641000000000001E-2</v>
      </c>
      <c r="R55" s="152"/>
    </row>
    <row r="56" spans="1:18" x14ac:dyDescent="0.2">
      <c r="A56" s="24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149">
        <f>IFERROR('DUOS (t-1)'!G56*'Q (t)'!G56/1000,"")</f>
        <v>97.5</v>
      </c>
      <c r="H56" s="149">
        <f>SUMPRODUCT('DUOS (t-1)'!H56:O56,'Q (t)'!H56:O56)*10/1000</f>
        <v>775.125</v>
      </c>
      <c r="I56" s="148">
        <f>SUMPRODUCT('DUOS (t-1)'!P56:W56,'Q (t)'!P56:W56)/1000</f>
        <v>877.5</v>
      </c>
      <c r="J56" s="148">
        <f>SUMPRODUCT('DUOS (t-1)'!X56:AA56,'Q (t)'!X56:AA56)/1000</f>
        <v>0</v>
      </c>
      <c r="K56" s="150">
        <f t="shared" si="10"/>
        <v>1750.125</v>
      </c>
      <c r="L56" s="148">
        <f>IFERROR('DUOS (t)'!G56*'Q (t)'!G56/1000,"")</f>
        <v>100</v>
      </c>
      <c r="M56" s="148">
        <f>SUMPRODUCT('DUOS (t)'!H56:O56,'Q (t)'!H56:O56)*10/1000</f>
        <v>795</v>
      </c>
      <c r="N56" s="148">
        <f>SUMPRODUCT('DUOS (t)'!P56:W56,'Q (t)'!P56:W56)/1000</f>
        <v>900</v>
      </c>
      <c r="O56" s="148">
        <f>SUMPRODUCT('DUOS (t)'!X56:AA56,'Q (t)'!X56:AA56)/1000</f>
        <v>0</v>
      </c>
      <c r="P56" s="148">
        <f t="shared" si="11"/>
        <v>1795</v>
      </c>
      <c r="Q56" s="151">
        <f t="shared" si="8"/>
        <v>2.5641000000000001E-2</v>
      </c>
      <c r="R56" s="152"/>
    </row>
    <row r="57" spans="1:18" x14ac:dyDescent="0.2">
      <c r="A57" s="24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149">
        <f>IFERROR('DUOS (t-1)'!G57*'Q (t)'!G57/1000,"")</f>
        <v>97.5</v>
      </c>
      <c r="H57" s="149">
        <f>SUMPRODUCT('DUOS (t-1)'!H57:O57,'Q (t)'!H57:O57)*10/1000</f>
        <v>775.125</v>
      </c>
      <c r="I57" s="148">
        <f>SUMPRODUCT('DUOS (t-1)'!P57:W57,'Q (t)'!P57:W57)/1000</f>
        <v>877.5</v>
      </c>
      <c r="J57" s="148">
        <f>SUMPRODUCT('DUOS (t-1)'!X57:AA57,'Q (t)'!X57:AA57)/1000</f>
        <v>0</v>
      </c>
      <c r="K57" s="150">
        <f t="shared" si="10"/>
        <v>1750.125</v>
      </c>
      <c r="L57" s="148">
        <f>IFERROR('DUOS (t)'!G57*'Q (t)'!G57/1000,"")</f>
        <v>100</v>
      </c>
      <c r="M57" s="148">
        <f>SUMPRODUCT('DUOS (t)'!H57:O57,'Q (t)'!H57:O57)*10/1000</f>
        <v>795</v>
      </c>
      <c r="N57" s="148">
        <f>SUMPRODUCT('DUOS (t)'!P57:W57,'Q (t)'!P57:W57)/1000</f>
        <v>900</v>
      </c>
      <c r="O57" s="148">
        <f>SUMPRODUCT('DUOS (t)'!X57:AA57,'Q (t)'!X57:AA57)/1000</f>
        <v>0</v>
      </c>
      <c r="P57" s="148">
        <f t="shared" si="11"/>
        <v>1795</v>
      </c>
      <c r="Q57" s="151">
        <f t="shared" si="8"/>
        <v>2.5641000000000001E-2</v>
      </c>
      <c r="R57" s="152"/>
    </row>
    <row r="58" spans="1:18" x14ac:dyDescent="0.2">
      <c r="A58" s="24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149">
        <f>IFERROR('DUOS (t-1)'!G58*'Q (t)'!G58/1000,"")</f>
        <v>97.5</v>
      </c>
      <c r="H58" s="149">
        <f>SUMPRODUCT('DUOS (t-1)'!H58:O58,'Q (t)'!H58:O58)*10/1000</f>
        <v>775.125</v>
      </c>
      <c r="I58" s="148">
        <f>SUMPRODUCT('DUOS (t-1)'!P58:W58,'Q (t)'!P58:W58)/1000</f>
        <v>877.5</v>
      </c>
      <c r="J58" s="148">
        <f>SUMPRODUCT('DUOS (t-1)'!X58:AA58,'Q (t)'!X58:AA58)/1000</f>
        <v>0</v>
      </c>
      <c r="K58" s="150">
        <f t="shared" si="10"/>
        <v>1750.125</v>
      </c>
      <c r="L58" s="148">
        <f>IFERROR('DUOS (t)'!G58*'Q (t)'!G58/1000,"")</f>
        <v>100</v>
      </c>
      <c r="M58" s="148">
        <f>SUMPRODUCT('DUOS (t)'!H58:O58,'Q (t)'!H58:O58)*10/1000</f>
        <v>795</v>
      </c>
      <c r="N58" s="148">
        <f>SUMPRODUCT('DUOS (t)'!P58:W58,'Q (t)'!P58:W58)/1000</f>
        <v>900</v>
      </c>
      <c r="O58" s="148">
        <f>SUMPRODUCT('DUOS (t)'!X58:AA58,'Q (t)'!X58:AA58)/1000</f>
        <v>0</v>
      </c>
      <c r="P58" s="148">
        <f t="shared" si="11"/>
        <v>1795</v>
      </c>
      <c r="Q58" s="151">
        <f t="shared" si="8"/>
        <v>2.5641000000000001E-2</v>
      </c>
      <c r="R58" s="152"/>
    </row>
    <row r="59" spans="1:18" x14ac:dyDescent="0.2">
      <c r="A59" s="24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149">
        <f>IFERROR('DUOS (t-1)'!G59*'Q (t)'!G59/1000,"")</f>
        <v>97.5</v>
      </c>
      <c r="H59" s="149">
        <f>SUMPRODUCT('DUOS (t-1)'!H59:O59,'Q (t)'!H59:O59)*10/1000</f>
        <v>775.125</v>
      </c>
      <c r="I59" s="148">
        <f>SUMPRODUCT('DUOS (t-1)'!P59:W59,'Q (t)'!P59:W59)/1000</f>
        <v>877.5</v>
      </c>
      <c r="J59" s="148">
        <f>SUMPRODUCT('DUOS (t-1)'!X59:AA59,'Q (t)'!X59:AA59)/1000</f>
        <v>0</v>
      </c>
      <c r="K59" s="150">
        <f t="shared" si="10"/>
        <v>1750.125</v>
      </c>
      <c r="L59" s="148">
        <f>IFERROR('DUOS (t)'!G59*'Q (t)'!G59/1000,"")</f>
        <v>100</v>
      </c>
      <c r="M59" s="148">
        <f>SUMPRODUCT('DUOS (t)'!H59:O59,'Q (t)'!H59:O59)*10/1000</f>
        <v>795</v>
      </c>
      <c r="N59" s="148">
        <f>SUMPRODUCT('DUOS (t)'!P59:W59,'Q (t)'!P59:W59)/1000</f>
        <v>900</v>
      </c>
      <c r="O59" s="148">
        <f>SUMPRODUCT('DUOS (t)'!X59:AA59,'Q (t)'!X59:AA59)/1000</f>
        <v>0</v>
      </c>
      <c r="P59" s="148">
        <f t="shared" si="11"/>
        <v>1795</v>
      </c>
      <c r="Q59" s="151">
        <f t="shared" si="8"/>
        <v>2.5641000000000001E-2</v>
      </c>
      <c r="R59" s="152"/>
    </row>
    <row r="60" spans="1:18" x14ac:dyDescent="0.2">
      <c r="A60" s="24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149">
        <f>IFERROR('DUOS (t-1)'!G60*'Q (t)'!G60/1000,"")</f>
        <v>97.5</v>
      </c>
      <c r="H60" s="149">
        <f>SUMPRODUCT('DUOS (t-1)'!H60:O60,'Q (t)'!H60:O60)*10/1000</f>
        <v>775.125</v>
      </c>
      <c r="I60" s="148">
        <f>SUMPRODUCT('DUOS (t-1)'!P60:W60,'Q (t)'!P60:W60)/1000</f>
        <v>877.5</v>
      </c>
      <c r="J60" s="148">
        <f>SUMPRODUCT('DUOS (t-1)'!X60:AA60,'Q (t)'!X60:AA60)/1000</f>
        <v>0</v>
      </c>
      <c r="K60" s="150">
        <f t="shared" si="10"/>
        <v>1750.125</v>
      </c>
      <c r="L60" s="148">
        <f>IFERROR('DUOS (t)'!G60*'Q (t)'!G60/1000,"")</f>
        <v>100</v>
      </c>
      <c r="M60" s="148">
        <f>SUMPRODUCT('DUOS (t)'!H60:O60,'Q (t)'!H60:O60)*10/1000</f>
        <v>795</v>
      </c>
      <c r="N60" s="148">
        <f>SUMPRODUCT('DUOS (t)'!P60:W60,'Q (t)'!P60:W60)/1000</f>
        <v>900</v>
      </c>
      <c r="O60" s="148">
        <f>SUMPRODUCT('DUOS (t)'!X60:AA60,'Q (t)'!X60:AA60)/1000</f>
        <v>0</v>
      </c>
      <c r="P60" s="148">
        <f t="shared" si="11"/>
        <v>1795</v>
      </c>
      <c r="Q60" s="151">
        <f t="shared" si="8"/>
        <v>2.5641000000000001E-2</v>
      </c>
      <c r="R60" s="152"/>
    </row>
    <row r="61" spans="1:18" x14ac:dyDescent="0.2">
      <c r="A61" s="24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149">
        <f>IFERROR('DUOS (t-1)'!G61*'Q (t)'!G61/1000,"")</f>
        <v>97.5</v>
      </c>
      <c r="H61" s="149">
        <f>SUMPRODUCT('DUOS (t-1)'!H61:O61,'Q (t)'!H61:O61)*10/1000</f>
        <v>775.125</v>
      </c>
      <c r="I61" s="148">
        <f>SUMPRODUCT('DUOS (t-1)'!P61:W61,'Q (t)'!P61:W61)/1000</f>
        <v>877.5</v>
      </c>
      <c r="J61" s="148">
        <f>SUMPRODUCT('DUOS (t-1)'!X61:AA61,'Q (t)'!X61:AA61)/1000</f>
        <v>0</v>
      </c>
      <c r="K61" s="150">
        <f t="shared" si="10"/>
        <v>1750.125</v>
      </c>
      <c r="L61" s="148">
        <f>IFERROR('DUOS (t)'!G61*'Q (t)'!G61/1000,"")</f>
        <v>100</v>
      </c>
      <c r="M61" s="148">
        <f>SUMPRODUCT('DUOS (t)'!H61:O61,'Q (t)'!H61:O61)*10/1000</f>
        <v>795</v>
      </c>
      <c r="N61" s="148">
        <f>SUMPRODUCT('DUOS (t)'!P61:W61,'Q (t)'!P61:W61)/1000</f>
        <v>900</v>
      </c>
      <c r="O61" s="148">
        <f>SUMPRODUCT('DUOS (t)'!X61:AA61,'Q (t)'!X61:AA61)/1000</f>
        <v>0</v>
      </c>
      <c r="P61" s="148">
        <f t="shared" si="11"/>
        <v>1795</v>
      </c>
      <c r="Q61" s="151">
        <f t="shared" si="8"/>
        <v>2.5641000000000001E-2</v>
      </c>
      <c r="R61" s="152"/>
    </row>
    <row r="62" spans="1:18" x14ac:dyDescent="0.2">
      <c r="A62" s="24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149">
        <f>IFERROR('DUOS (t-1)'!G62*'Q (t)'!G62/1000,"")</f>
        <v>97.5</v>
      </c>
      <c r="H62" s="149">
        <f>SUMPRODUCT('DUOS (t-1)'!H62:O62,'Q (t)'!H62:O62)*10/1000</f>
        <v>775.125</v>
      </c>
      <c r="I62" s="148">
        <f>SUMPRODUCT('DUOS (t-1)'!P62:W62,'Q (t)'!P62:W62)/1000</f>
        <v>877.5</v>
      </c>
      <c r="J62" s="148">
        <f>SUMPRODUCT('DUOS (t-1)'!X62:AA62,'Q (t)'!X62:AA62)/1000</f>
        <v>0</v>
      </c>
      <c r="K62" s="150">
        <f t="shared" si="10"/>
        <v>1750.125</v>
      </c>
      <c r="L62" s="148">
        <f>IFERROR('DUOS (t)'!G62*'Q (t)'!G62/1000,"")</f>
        <v>100</v>
      </c>
      <c r="M62" s="148">
        <f>SUMPRODUCT('DUOS (t)'!H62:O62,'Q (t)'!H62:O62)*10/1000</f>
        <v>795</v>
      </c>
      <c r="N62" s="148">
        <f>SUMPRODUCT('DUOS (t)'!P62:W62,'Q (t)'!P62:W62)/1000</f>
        <v>900</v>
      </c>
      <c r="O62" s="148">
        <f>SUMPRODUCT('DUOS (t)'!X62:AA62,'Q (t)'!X62:AA62)/1000</f>
        <v>0</v>
      </c>
      <c r="P62" s="148">
        <f t="shared" si="11"/>
        <v>1795</v>
      </c>
      <c r="Q62" s="151">
        <f t="shared" si="8"/>
        <v>2.5641000000000001E-2</v>
      </c>
      <c r="R62" s="152"/>
    </row>
    <row r="63" spans="1:18" x14ac:dyDescent="0.2">
      <c r="A63" s="24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149">
        <f>IFERROR('DUOS (t-1)'!G63*'Q (t)'!G63/1000,"")</f>
        <v>97.5</v>
      </c>
      <c r="H63" s="149">
        <f>SUMPRODUCT('DUOS (t-1)'!H63:O63,'Q (t)'!H63:O63)*10/1000</f>
        <v>775.125</v>
      </c>
      <c r="I63" s="148">
        <f>SUMPRODUCT('DUOS (t-1)'!P63:W63,'Q (t)'!P63:W63)/1000</f>
        <v>877.5</v>
      </c>
      <c r="J63" s="148">
        <f>SUMPRODUCT('DUOS (t-1)'!X63:AA63,'Q (t)'!X63:AA63)/1000</f>
        <v>0</v>
      </c>
      <c r="K63" s="150">
        <f t="shared" si="10"/>
        <v>1750.125</v>
      </c>
      <c r="L63" s="148">
        <f>IFERROR('DUOS (t)'!G63*'Q (t)'!G63/1000,"")</f>
        <v>100</v>
      </c>
      <c r="M63" s="148">
        <f>SUMPRODUCT('DUOS (t)'!H63:O63,'Q (t)'!H63:O63)*10/1000</f>
        <v>795</v>
      </c>
      <c r="N63" s="148">
        <f>SUMPRODUCT('DUOS (t)'!P63:W63,'Q (t)'!P63:W63)/1000</f>
        <v>900</v>
      </c>
      <c r="O63" s="148">
        <f>SUMPRODUCT('DUOS (t)'!X63:AA63,'Q (t)'!X63:AA63)/1000</f>
        <v>0</v>
      </c>
      <c r="P63" s="148">
        <f t="shared" si="11"/>
        <v>1795</v>
      </c>
      <c r="Q63" s="151">
        <f t="shared" si="8"/>
        <v>2.5641000000000001E-2</v>
      </c>
      <c r="R63" s="152"/>
    </row>
    <row r="64" spans="1:18" x14ac:dyDescent="0.2">
      <c r="A64" s="24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149">
        <f>IFERROR('DUOS (t-1)'!G64*'Q (t)'!G64/1000,"")</f>
        <v>97.5</v>
      </c>
      <c r="H64" s="149">
        <f>SUMPRODUCT('DUOS (t-1)'!H64:O64,'Q (t)'!H64:O64)*10/1000</f>
        <v>775.125</v>
      </c>
      <c r="I64" s="148">
        <f>SUMPRODUCT('DUOS (t-1)'!P64:W64,'Q (t)'!P64:W64)/1000</f>
        <v>877.5</v>
      </c>
      <c r="J64" s="148">
        <f>SUMPRODUCT('DUOS (t-1)'!X64:AA64,'Q (t)'!X64:AA64)/1000</f>
        <v>0</v>
      </c>
      <c r="K64" s="150">
        <f t="shared" si="10"/>
        <v>1750.125</v>
      </c>
      <c r="L64" s="148">
        <f>IFERROR('DUOS (t)'!G64*'Q (t)'!G64/1000,"")</f>
        <v>100</v>
      </c>
      <c r="M64" s="148">
        <f>SUMPRODUCT('DUOS (t)'!H64:O64,'Q (t)'!H64:O64)*10/1000</f>
        <v>795</v>
      </c>
      <c r="N64" s="148">
        <f>SUMPRODUCT('DUOS (t)'!P64:W64,'Q (t)'!P64:W64)/1000</f>
        <v>900</v>
      </c>
      <c r="O64" s="148">
        <f>SUMPRODUCT('DUOS (t)'!X64:AA64,'Q (t)'!X64:AA64)/1000</f>
        <v>0</v>
      </c>
      <c r="P64" s="148">
        <f t="shared" si="11"/>
        <v>1795</v>
      </c>
      <c r="Q64" s="151">
        <f t="shared" si="8"/>
        <v>2.5641000000000001E-2</v>
      </c>
      <c r="R64" s="152"/>
    </row>
    <row r="65" spans="1:18" x14ac:dyDescent="0.2">
      <c r="A65" s="24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149">
        <f>IFERROR('DUOS (t-1)'!G65*'Q (t)'!G65/1000,"")</f>
        <v>0</v>
      </c>
      <c r="H65" s="149">
        <f>SUMPRODUCT('DUOS (t-1)'!H65:O65,'Q (t)'!H65:O65)*10/1000</f>
        <v>0</v>
      </c>
      <c r="I65" s="148">
        <f>SUMPRODUCT('DUOS (t-1)'!P65:W65,'Q (t)'!P65:W65)/1000</f>
        <v>0</v>
      </c>
      <c r="J65" s="148">
        <f>SUMPRODUCT('DUOS (t-1)'!X65:AA65,'Q (t)'!X65:AA65)/1000</f>
        <v>0</v>
      </c>
      <c r="K65" s="150">
        <f t="shared" si="10"/>
        <v>0</v>
      </c>
      <c r="L65" s="148">
        <f>IFERROR('DUOS (t)'!G65*'Q (t)'!G65/1000,"")</f>
        <v>0</v>
      </c>
      <c r="M65" s="148">
        <f>SUMPRODUCT('DUOS (t)'!H65:O65,'Q (t)'!H65:O65)*10/1000</f>
        <v>0</v>
      </c>
      <c r="N65" s="148">
        <f>SUMPRODUCT('DUOS (t)'!P65:W65,'Q (t)'!P65:W65)/1000</f>
        <v>0</v>
      </c>
      <c r="O65" s="148">
        <f>SUMPRODUCT('DUOS (t)'!X65:AA65,'Q (t)'!X65:AA65)/1000</f>
        <v>0</v>
      </c>
      <c r="P65" s="148">
        <f t="shared" si="11"/>
        <v>0</v>
      </c>
      <c r="Q65" s="151" t="str">
        <f t="shared" si="8"/>
        <v/>
      </c>
      <c r="R65" s="152"/>
    </row>
    <row r="66" spans="1:18" x14ac:dyDescent="0.2">
      <c r="A66" s="24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149">
        <f>IFERROR('DUOS (t-1)'!G66*'Q (t)'!G66/1000,"")</f>
        <v>0</v>
      </c>
      <c r="H66" s="149">
        <f>SUMPRODUCT('DUOS (t-1)'!H66:O66,'Q (t)'!H66:O66)*10/1000</f>
        <v>0</v>
      </c>
      <c r="I66" s="148">
        <f>SUMPRODUCT('DUOS (t-1)'!P66:W66,'Q (t)'!P66:W66)/1000</f>
        <v>0</v>
      </c>
      <c r="J66" s="148">
        <f>SUMPRODUCT('DUOS (t-1)'!X66:AA66,'Q (t)'!X66:AA66)/1000</f>
        <v>0</v>
      </c>
      <c r="K66" s="150">
        <f t="shared" si="10"/>
        <v>0</v>
      </c>
      <c r="L66" s="148">
        <f>IFERROR('DUOS (t)'!G66*'Q (t)'!G66/1000,"")</f>
        <v>0</v>
      </c>
      <c r="M66" s="148">
        <f>SUMPRODUCT('DUOS (t)'!H66:O66,'Q (t)'!H66:O66)*10/1000</f>
        <v>0</v>
      </c>
      <c r="N66" s="148">
        <f>SUMPRODUCT('DUOS (t)'!P66:W66,'Q (t)'!P66:W66)/1000</f>
        <v>0</v>
      </c>
      <c r="O66" s="148">
        <f>SUMPRODUCT('DUOS (t)'!X66:AA66,'Q (t)'!X66:AA66)/1000</f>
        <v>0</v>
      </c>
      <c r="P66" s="148">
        <f t="shared" si="11"/>
        <v>0</v>
      </c>
      <c r="Q66" s="151" t="str">
        <f t="shared" si="8"/>
        <v/>
      </c>
      <c r="R66" s="152"/>
    </row>
    <row r="67" spans="1:18" x14ac:dyDescent="0.2">
      <c r="A67" s="24"/>
      <c r="C67" s="255" t="str">
        <f>IF('Q (t)'!C67="","",'Q (t)'!C67)</f>
        <v>Tariff Class 5</v>
      </c>
      <c r="D67" s="256"/>
      <c r="E67" s="257"/>
      <c r="F67" s="258"/>
      <c r="G67" s="145">
        <f t="shared" ref="G67:P67" si="12">SUBTOTAL(9,G68:G73)</f>
        <v>6789.9453739754417</v>
      </c>
      <c r="H67" s="145">
        <f t="shared" si="12"/>
        <v>18876</v>
      </c>
      <c r="I67" s="145">
        <f t="shared" si="12"/>
        <v>936</v>
      </c>
      <c r="J67" s="145">
        <f t="shared" si="12"/>
        <v>0</v>
      </c>
      <c r="K67" s="145">
        <f t="shared" si="12"/>
        <v>26601.945373975443</v>
      </c>
      <c r="L67" s="145">
        <f t="shared" si="12"/>
        <v>2000</v>
      </c>
      <c r="M67" s="145">
        <f t="shared" si="12"/>
        <v>19360</v>
      </c>
      <c r="N67" s="145">
        <f t="shared" si="12"/>
        <v>960</v>
      </c>
      <c r="O67" s="145">
        <f t="shared" si="12"/>
        <v>0</v>
      </c>
      <c r="P67" s="145">
        <f t="shared" si="12"/>
        <v>22320</v>
      </c>
      <c r="Q67" s="146">
        <f t="shared" si="8"/>
        <v>-0.160964</v>
      </c>
      <c r="R67" s="147" t="str">
        <f>IF(Q67&gt;Outcomes!$E$38,"NO","YES")</f>
        <v>YES</v>
      </c>
    </row>
    <row r="68" spans="1:18" x14ac:dyDescent="0.2">
      <c r="A68" s="24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149">
        <f>IFERROR('DUOS (t-1)'!G68*'Q (t)'!G68/1000,"")</f>
        <v>487.5</v>
      </c>
      <c r="H68" s="149">
        <f>SUMPRODUCT('DUOS (t-1)'!H68:O68,'Q (t)'!H68:O68)*10/1000</f>
        <v>4719</v>
      </c>
      <c r="I68" s="148">
        <f>SUMPRODUCT('DUOS (t-1)'!P68:W68,'Q (t)'!P68:W68)/1000</f>
        <v>234</v>
      </c>
      <c r="J68" s="148">
        <f>SUMPRODUCT('DUOS (t-1)'!X68:AA68,'Q (t)'!X68:AA68)/1000</f>
        <v>0</v>
      </c>
      <c r="K68" s="150">
        <f t="shared" ref="K68:K73" si="13">SUM(G68:J68)</f>
        <v>5440.5</v>
      </c>
      <c r="L68" s="148">
        <f>IFERROR('DUOS (t)'!G68*'Q (t)'!G68/1000,"")</f>
        <v>500</v>
      </c>
      <c r="M68" s="148">
        <f>SUMPRODUCT('DUOS (t)'!H68:O68,'Q (t)'!H68:O68)*10/1000</f>
        <v>4840</v>
      </c>
      <c r="N68" s="148">
        <f>SUMPRODUCT('DUOS (t)'!P68:W68,'Q (t)'!P68:W68)/1000</f>
        <v>240</v>
      </c>
      <c r="O68" s="148">
        <f>SUMPRODUCT('DUOS (t)'!X68:AA68,'Q (t)'!X68:AA68)/1000</f>
        <v>0</v>
      </c>
      <c r="P68" s="148">
        <f t="shared" ref="P68:P73" si="14">SUM(L68:O68)</f>
        <v>5580</v>
      </c>
      <c r="Q68" s="151">
        <f t="shared" si="8"/>
        <v>2.5641000000000001E-2</v>
      </c>
      <c r="R68" s="152"/>
    </row>
    <row r="69" spans="1:18" x14ac:dyDescent="0.2">
      <c r="A69" s="24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149">
        <f>IFERROR('DUOS (t-1)'!G69*'Q (t)'!G69/1000,"")</f>
        <v>487.5</v>
      </c>
      <c r="H69" s="149">
        <f>SUMPRODUCT('DUOS (t-1)'!H69:O69,'Q (t)'!H69:O69)*10/1000</f>
        <v>4719</v>
      </c>
      <c r="I69" s="148">
        <f>SUMPRODUCT('DUOS (t-1)'!P69:W69,'Q (t)'!P69:W69)/1000</f>
        <v>234</v>
      </c>
      <c r="J69" s="148">
        <f>SUMPRODUCT('DUOS (t-1)'!X69:AA69,'Q (t)'!X69:AA69)/1000</f>
        <v>0</v>
      </c>
      <c r="K69" s="150">
        <f t="shared" si="13"/>
        <v>5440.5</v>
      </c>
      <c r="L69" s="148">
        <f>IFERROR('DUOS (t)'!G69*'Q (t)'!G69/1000,"")</f>
        <v>500</v>
      </c>
      <c r="M69" s="148">
        <f>SUMPRODUCT('DUOS (t)'!H69:O69,'Q (t)'!H69:O69)*10/1000</f>
        <v>4840</v>
      </c>
      <c r="N69" s="148">
        <f>SUMPRODUCT('DUOS (t)'!P69:W69,'Q (t)'!P69:W69)/1000</f>
        <v>240</v>
      </c>
      <c r="O69" s="148">
        <f>SUMPRODUCT('DUOS (t)'!X69:AA69,'Q (t)'!X69:AA69)/1000</f>
        <v>0</v>
      </c>
      <c r="P69" s="148">
        <f t="shared" si="14"/>
        <v>5580</v>
      </c>
      <c r="Q69" s="151">
        <f t="shared" si="8"/>
        <v>2.5641000000000001E-2</v>
      </c>
      <c r="R69" s="152"/>
    </row>
    <row r="70" spans="1:18" x14ac:dyDescent="0.2">
      <c r="A70" s="24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149">
        <f>IFERROR('DUOS (t-1)'!G70*'Q (t)'!G70/1000,"")</f>
        <v>487.5</v>
      </c>
      <c r="H70" s="149">
        <f>SUMPRODUCT('DUOS (t-1)'!H70:O70,'Q (t)'!H70:O70)*10/1000</f>
        <v>4719</v>
      </c>
      <c r="I70" s="148">
        <f>SUMPRODUCT('DUOS (t-1)'!P70:W70,'Q (t)'!P70:W70)/1000</f>
        <v>234</v>
      </c>
      <c r="J70" s="148">
        <f>SUMPRODUCT('DUOS (t-1)'!X70:AA70,'Q (t)'!X70:AA70)/1000</f>
        <v>0</v>
      </c>
      <c r="K70" s="150">
        <f t="shared" si="13"/>
        <v>5440.5</v>
      </c>
      <c r="L70" s="148">
        <f>IFERROR('DUOS (t)'!G70*'Q (t)'!G70/1000,"")</f>
        <v>500</v>
      </c>
      <c r="M70" s="148">
        <f>SUMPRODUCT('DUOS (t)'!H70:O70,'Q (t)'!H70:O70)*10/1000</f>
        <v>4840</v>
      </c>
      <c r="N70" s="148">
        <f>SUMPRODUCT('DUOS (t)'!P70:W70,'Q (t)'!P70:W70)/1000</f>
        <v>240</v>
      </c>
      <c r="O70" s="148">
        <f>SUMPRODUCT('DUOS (t)'!X70:AA70,'Q (t)'!X70:AA70)/1000</f>
        <v>0</v>
      </c>
      <c r="P70" s="148">
        <f t="shared" si="14"/>
        <v>5580</v>
      </c>
      <c r="Q70" s="151">
        <f t="shared" si="8"/>
        <v>2.5641000000000001E-2</v>
      </c>
      <c r="R70" s="152"/>
    </row>
    <row r="71" spans="1:18" x14ac:dyDescent="0.2">
      <c r="A71" s="2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149">
        <f>IFERROR('DUOS (t-1)'!G71*'Q (t)'!G71/1000,"")</f>
        <v>5327.4453739754417</v>
      </c>
      <c r="H71" s="149">
        <f>SUMPRODUCT('DUOS (t-1)'!H71:O71,'Q (t)'!H71:O71)*10/1000</f>
        <v>4719</v>
      </c>
      <c r="I71" s="148">
        <f>SUMPRODUCT('DUOS (t-1)'!P71:W71,'Q (t)'!P71:W71)/1000</f>
        <v>234</v>
      </c>
      <c r="J71" s="148">
        <f>SUMPRODUCT('DUOS (t-1)'!X71:AA71,'Q (t)'!X71:AA71)/1000</f>
        <v>0</v>
      </c>
      <c r="K71" s="150">
        <f t="shared" si="13"/>
        <v>10280.445373975443</v>
      </c>
      <c r="L71" s="148">
        <f>IFERROR('DUOS (t)'!G71*'Q (t)'!G71/1000,"")</f>
        <v>500</v>
      </c>
      <c r="M71" s="148">
        <f>SUMPRODUCT('DUOS (t)'!H71:O71,'Q (t)'!H71:O71)*10/1000</f>
        <v>4840</v>
      </c>
      <c r="N71" s="148">
        <f>SUMPRODUCT('DUOS (t)'!P71:W71,'Q (t)'!P71:W71)/1000</f>
        <v>240</v>
      </c>
      <c r="O71" s="148">
        <f>SUMPRODUCT('DUOS (t)'!X71:AA71,'Q (t)'!X71:AA71)/1000</f>
        <v>0</v>
      </c>
      <c r="P71" s="148">
        <f t="shared" si="14"/>
        <v>5580</v>
      </c>
      <c r="Q71" s="151">
        <f t="shared" si="8"/>
        <v>-0.45722200000000002</v>
      </c>
      <c r="R71" s="152"/>
    </row>
    <row r="72" spans="1:18" x14ac:dyDescent="0.2">
      <c r="A72" s="153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149">
        <f>IFERROR('DUOS (t-1)'!G72*'Q (t)'!G72/1000,"")</f>
        <v>0</v>
      </c>
      <c r="H72" s="149">
        <f>SUMPRODUCT('DUOS (t-1)'!H72:O72,'Q (t)'!H72:O72)*10/1000</f>
        <v>0</v>
      </c>
      <c r="I72" s="148">
        <f>SUMPRODUCT('DUOS (t-1)'!P72:W72,'Q (t)'!P72:W72)/1000</f>
        <v>0</v>
      </c>
      <c r="J72" s="148">
        <f>SUMPRODUCT('DUOS (t-1)'!X72:AA72,'Q (t)'!X72:AA72)/1000</f>
        <v>0</v>
      </c>
      <c r="K72" s="150">
        <f t="shared" si="13"/>
        <v>0</v>
      </c>
      <c r="L72" s="148">
        <f>IFERROR('DUOS (t)'!G72*'Q (t)'!G72/1000,"")</f>
        <v>0</v>
      </c>
      <c r="M72" s="148">
        <f>SUMPRODUCT('DUOS (t)'!H72:O72,'Q (t)'!H72:O72)*10/1000</f>
        <v>0</v>
      </c>
      <c r="N72" s="148">
        <f>SUMPRODUCT('DUOS (t)'!P72:W72,'Q (t)'!P72:W72)/1000</f>
        <v>0</v>
      </c>
      <c r="O72" s="148">
        <f>SUMPRODUCT('DUOS (t)'!X72:AA72,'Q (t)'!X72:AA72)/1000</f>
        <v>0</v>
      </c>
      <c r="P72" s="148">
        <f t="shared" si="14"/>
        <v>0</v>
      </c>
      <c r="Q72" s="151" t="str">
        <f t="shared" si="8"/>
        <v/>
      </c>
      <c r="R72" s="152"/>
    </row>
    <row r="73" spans="1:18" x14ac:dyDescent="0.2">
      <c r="A73" s="24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149">
        <f>IFERROR('DUOS (t-1)'!G73*'Q (t)'!G73/1000,"")</f>
        <v>0</v>
      </c>
      <c r="H73" s="149">
        <f>SUMPRODUCT('DUOS (t-1)'!H73:O73,'Q (t)'!H73:O73)*10/1000</f>
        <v>0</v>
      </c>
      <c r="I73" s="148">
        <f>SUMPRODUCT('DUOS (t-1)'!P73:W73,'Q (t)'!P73:W73)/1000</f>
        <v>0</v>
      </c>
      <c r="J73" s="148">
        <f>SUMPRODUCT('DUOS (t-1)'!X73:AA73,'Q (t)'!X73:AA73)/1000</f>
        <v>0</v>
      </c>
      <c r="K73" s="150">
        <f t="shared" si="13"/>
        <v>0</v>
      </c>
      <c r="L73" s="148">
        <f>IFERROR('DUOS (t)'!G73*'Q (t)'!G73/1000,"")</f>
        <v>0</v>
      </c>
      <c r="M73" s="148">
        <f>SUMPRODUCT('DUOS (t)'!H73:O73,'Q (t)'!H73:O73)*10/1000</f>
        <v>0</v>
      </c>
      <c r="N73" s="148">
        <f>SUMPRODUCT('DUOS (t)'!P73:W73,'Q (t)'!P73:W73)/1000</f>
        <v>0</v>
      </c>
      <c r="O73" s="148">
        <f>SUMPRODUCT('DUOS (t)'!X73:AA73,'Q (t)'!X73:AA73)/1000</f>
        <v>0</v>
      </c>
      <c r="P73" s="148">
        <f t="shared" si="14"/>
        <v>0</v>
      </c>
      <c r="Q73" s="151" t="str">
        <f t="shared" si="8"/>
        <v/>
      </c>
      <c r="R73" s="152"/>
    </row>
    <row r="74" spans="1:18" x14ac:dyDescent="0.2">
      <c r="A74" s="24"/>
      <c r="C74" s="255" t="str">
        <f>IF('Q (t)'!C74="","",'Q (t)'!C74)</f>
        <v>Tariff Class 6</v>
      </c>
      <c r="D74" s="256"/>
      <c r="E74" s="257"/>
      <c r="F74" s="258"/>
      <c r="G74" s="145">
        <f t="shared" ref="G74:P74" si="15">SUBTOTAL(9,G75:G80)</f>
        <v>0</v>
      </c>
      <c r="H74" s="145">
        <f t="shared" si="15"/>
        <v>9993.75</v>
      </c>
      <c r="I74" s="145">
        <f t="shared" si="15"/>
        <v>0</v>
      </c>
      <c r="J74" s="145">
        <f t="shared" si="15"/>
        <v>0</v>
      </c>
      <c r="K74" s="320">
        <f t="shared" si="15"/>
        <v>9993.75</v>
      </c>
      <c r="L74" s="145">
        <f t="shared" si="15"/>
        <v>0</v>
      </c>
      <c r="M74" s="145">
        <f t="shared" si="15"/>
        <v>10100</v>
      </c>
      <c r="N74" s="145">
        <f t="shared" si="15"/>
        <v>0</v>
      </c>
      <c r="O74" s="145">
        <f t="shared" si="15"/>
        <v>0</v>
      </c>
      <c r="P74" s="320">
        <f t="shared" si="15"/>
        <v>10100</v>
      </c>
      <c r="Q74" s="146">
        <f t="shared" si="8"/>
        <v>1.0632000000000001E-2</v>
      </c>
      <c r="R74" s="147" t="str">
        <f>IF(Q74&gt;Outcomes!$E$38,"NO","YES")</f>
        <v>YES</v>
      </c>
    </row>
    <row r="75" spans="1:18" x14ac:dyDescent="0.2">
      <c r="A75" s="24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149" t="str">
        <f>IFERROR('DUOS (t-1)'!G75*'Q (t)'!G75/1000,"")</f>
        <v/>
      </c>
      <c r="H75" s="149">
        <f>SUMPRODUCT('DUOS (t-1)'!H75:O75,'Q (t)'!H75:O75)*10/1000</f>
        <v>6825</v>
      </c>
      <c r="I75" s="148">
        <f>SUMPRODUCT('DUOS (t-1)'!P75:W75,'Q (t)'!P75:W75)/1000</f>
        <v>0</v>
      </c>
      <c r="J75" s="148">
        <f>SUMPRODUCT('DUOS (t-1)'!X75:AA75,'Q (t)'!X75:AA75)/1000</f>
        <v>0</v>
      </c>
      <c r="K75" s="150">
        <f t="shared" ref="K75:K80" si="16">SUM(G75:J75)</f>
        <v>6825</v>
      </c>
      <c r="L75" s="148">
        <f>IFERROR('DUOS (t)'!G75*'Q (t)'!G75/1000,"")</f>
        <v>0</v>
      </c>
      <c r="M75" s="148">
        <f>SUMPRODUCT('DUOS (t)'!H75:O75,'Q (t)'!H75:O75)*10/1000</f>
        <v>7000</v>
      </c>
      <c r="N75" s="148">
        <f>SUMPRODUCT('DUOS (t)'!P75:W75,'Q (t)'!P75:W75)/1000</f>
        <v>0</v>
      </c>
      <c r="O75" s="148">
        <f>SUMPRODUCT('DUOS (t)'!X75:AA75,'Q (t)'!X75:AA75)/1000</f>
        <v>0</v>
      </c>
      <c r="P75" s="148">
        <f t="shared" ref="P75:P80" si="17">SUM(L75:O75)</f>
        <v>7000</v>
      </c>
      <c r="Q75" s="151">
        <f t="shared" ref="Q75:Q80" si="18">IF(K75=0,"",ROUND(P75/K75-1,6))</f>
        <v>2.5641000000000001E-2</v>
      </c>
      <c r="R75" s="152"/>
    </row>
    <row r="76" spans="1:18" x14ac:dyDescent="0.2">
      <c r="A76" s="24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149" t="str">
        <f>IFERROR('DUOS (t-1)'!G76*'Q (t)'!G76/1000,"")</f>
        <v/>
      </c>
      <c r="H76" s="149">
        <f>SUMPRODUCT('DUOS (t-1)'!H76:O76,'Q (t)'!H76:O76)*10/1000</f>
        <v>682.5</v>
      </c>
      <c r="I76" s="148">
        <f>SUMPRODUCT('DUOS (t-1)'!P76:W76,'Q (t)'!P76:W76)/1000</f>
        <v>0</v>
      </c>
      <c r="J76" s="148">
        <f>SUMPRODUCT('DUOS (t-1)'!X76:AA76,'Q (t)'!X76:AA76)/1000</f>
        <v>0</v>
      </c>
      <c r="K76" s="150">
        <f t="shared" si="16"/>
        <v>682.5</v>
      </c>
      <c r="L76" s="148">
        <f>IFERROR('DUOS (t)'!G76*'Q (t)'!G76/1000,"")</f>
        <v>0</v>
      </c>
      <c r="M76" s="148">
        <f>SUMPRODUCT('DUOS (t)'!H76:O76,'Q (t)'!H76:O76)*10/1000</f>
        <v>700</v>
      </c>
      <c r="N76" s="148">
        <f>SUMPRODUCT('DUOS (t)'!P76:W76,'Q (t)'!P76:W76)/1000</f>
        <v>0</v>
      </c>
      <c r="O76" s="148">
        <f>SUMPRODUCT('DUOS (t)'!X76:AA76,'Q (t)'!X76:AA76)/1000</f>
        <v>0</v>
      </c>
      <c r="P76" s="148">
        <f t="shared" si="17"/>
        <v>700</v>
      </c>
      <c r="Q76" s="151">
        <f t="shared" si="18"/>
        <v>2.5641000000000001E-2</v>
      </c>
      <c r="R76" s="152"/>
    </row>
    <row r="77" spans="1:18" x14ac:dyDescent="0.2">
      <c r="A77" s="24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149" t="str">
        <f>IFERROR('DUOS (t-1)'!G77*'Q (t)'!G77/1000,"")</f>
        <v/>
      </c>
      <c r="H77" s="149">
        <f>SUMPRODUCT('DUOS (t-1)'!H77:O77,'Q (t)'!H77:O77)*10/1000</f>
        <v>2145</v>
      </c>
      <c r="I77" s="148">
        <f>SUMPRODUCT('DUOS (t-1)'!P77:W77,'Q (t)'!P77:W77)/1000</f>
        <v>0</v>
      </c>
      <c r="J77" s="148">
        <f>SUMPRODUCT('DUOS (t-1)'!X77:AA77,'Q (t)'!X77:AA77)/1000</f>
        <v>0</v>
      </c>
      <c r="K77" s="150">
        <f t="shared" si="16"/>
        <v>2145</v>
      </c>
      <c r="L77" s="148">
        <f>IFERROR('DUOS (t)'!G77*'Q (t)'!G77/1000,"")</f>
        <v>0</v>
      </c>
      <c r="M77" s="148">
        <f>SUMPRODUCT('DUOS (t)'!H77:O77,'Q (t)'!H77:O77)*10/1000</f>
        <v>2050</v>
      </c>
      <c r="N77" s="148">
        <f>SUMPRODUCT('DUOS (t)'!P77:W77,'Q (t)'!P77:W77)/1000</f>
        <v>0</v>
      </c>
      <c r="O77" s="148">
        <f>SUMPRODUCT('DUOS (t)'!X77:AA77,'Q (t)'!X77:AA77)/1000</f>
        <v>0</v>
      </c>
      <c r="P77" s="148">
        <f t="shared" si="17"/>
        <v>2050</v>
      </c>
      <c r="Q77" s="151">
        <f t="shared" si="18"/>
        <v>-4.4289000000000002E-2</v>
      </c>
      <c r="R77" s="152"/>
    </row>
    <row r="78" spans="1:18" x14ac:dyDescent="0.2">
      <c r="A78" s="24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149" t="str">
        <f>IFERROR('DUOS (t-1)'!G78*'Q (t)'!G78/1000,"")</f>
        <v/>
      </c>
      <c r="H78" s="149">
        <f>SUMPRODUCT('DUOS (t-1)'!H78:O78,'Q (t)'!H78:O78)*10/1000</f>
        <v>341.25</v>
      </c>
      <c r="I78" s="148">
        <f>SUMPRODUCT('DUOS (t-1)'!P78:W78,'Q (t)'!P78:W78)/1000</f>
        <v>0</v>
      </c>
      <c r="J78" s="148">
        <f>SUMPRODUCT('DUOS (t-1)'!X78:AA78,'Q (t)'!X78:AA78)/1000</f>
        <v>0</v>
      </c>
      <c r="K78" s="150">
        <f t="shared" si="16"/>
        <v>341.25</v>
      </c>
      <c r="L78" s="148">
        <f>IFERROR('DUOS (t)'!G78*'Q (t)'!G78/1000,"")</f>
        <v>0</v>
      </c>
      <c r="M78" s="148">
        <f>SUMPRODUCT('DUOS (t)'!H78:O78,'Q (t)'!H78:O78)*10/1000</f>
        <v>350</v>
      </c>
      <c r="N78" s="148">
        <f>SUMPRODUCT('DUOS (t)'!P78:W78,'Q (t)'!P78:W78)/1000</f>
        <v>0</v>
      </c>
      <c r="O78" s="148">
        <f>SUMPRODUCT('DUOS (t)'!X78:AA78,'Q (t)'!X78:AA78)/1000</f>
        <v>0</v>
      </c>
      <c r="P78" s="148">
        <f t="shared" si="17"/>
        <v>350</v>
      </c>
      <c r="Q78" s="151">
        <f t="shared" si="18"/>
        <v>2.5641000000000001E-2</v>
      </c>
      <c r="R78" s="152"/>
    </row>
    <row r="79" spans="1:18" x14ac:dyDescent="0.2">
      <c r="A79" s="24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149">
        <f>IFERROR('DUOS (t-1)'!G79*'Q (t)'!G79/1000,"")</f>
        <v>0</v>
      </c>
      <c r="H79" s="149">
        <f>SUMPRODUCT('DUOS (t-1)'!H79:O79,'Q (t)'!H79:O79)*10/1000</f>
        <v>0</v>
      </c>
      <c r="I79" s="148">
        <f>SUMPRODUCT('DUOS (t-1)'!P79:W79,'Q (t)'!P79:W79)/1000</f>
        <v>0</v>
      </c>
      <c r="J79" s="148">
        <f>SUMPRODUCT('DUOS (t-1)'!X79:AA79,'Q (t)'!X79:AA79)/1000</f>
        <v>0</v>
      </c>
      <c r="K79" s="150">
        <f t="shared" si="16"/>
        <v>0</v>
      </c>
      <c r="L79" s="148">
        <f>IFERROR('DUOS (t)'!G79*'Q (t)'!G79/1000,"")</f>
        <v>0</v>
      </c>
      <c r="M79" s="148">
        <f>SUMPRODUCT('DUOS (t)'!H79:O79,'Q (t)'!H79:O79)*10/1000</f>
        <v>0</v>
      </c>
      <c r="N79" s="148">
        <f>SUMPRODUCT('DUOS (t)'!P79:W79,'Q (t)'!P79:W79)/1000</f>
        <v>0</v>
      </c>
      <c r="O79" s="148">
        <f>SUMPRODUCT('DUOS (t)'!X79:AA79,'Q (t)'!X79:AA79)/1000</f>
        <v>0</v>
      </c>
      <c r="P79" s="148">
        <f t="shared" si="17"/>
        <v>0</v>
      </c>
      <c r="Q79" s="151" t="str">
        <f t="shared" si="18"/>
        <v/>
      </c>
      <c r="R79" s="152"/>
    </row>
    <row r="80" spans="1:18" x14ac:dyDescent="0.2">
      <c r="A80" s="24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149">
        <f>IFERROR('DUOS (t-1)'!G80*'Q (t)'!G80/1000,"")</f>
        <v>0</v>
      </c>
      <c r="H80" s="149">
        <f>SUMPRODUCT('DUOS (t-1)'!H80:O80,'Q (t)'!H80:O80)*10/1000</f>
        <v>0</v>
      </c>
      <c r="I80" s="148">
        <f>SUMPRODUCT('DUOS (t-1)'!P80:W80,'Q (t)'!P80:W80)/1000</f>
        <v>0</v>
      </c>
      <c r="J80" s="148">
        <f>SUMPRODUCT('DUOS (t-1)'!X80:AA80,'Q (t)'!X80:AA80)/1000</f>
        <v>0</v>
      </c>
      <c r="K80" s="150">
        <f t="shared" si="16"/>
        <v>0</v>
      </c>
      <c r="L80" s="148">
        <f>IFERROR('DUOS (t)'!G80*'Q (t)'!G80/1000,"")</f>
        <v>0</v>
      </c>
      <c r="M80" s="148">
        <f>SUMPRODUCT('DUOS (t)'!H80:O80,'Q (t)'!H80:O80)*10/1000</f>
        <v>0</v>
      </c>
      <c r="N80" s="148">
        <f>SUMPRODUCT('DUOS (t)'!P80:W80,'Q (t)'!P80:W80)/1000</f>
        <v>0</v>
      </c>
      <c r="O80" s="148">
        <f>SUMPRODUCT('DUOS (t)'!X80:AA80,'Q (t)'!X80:AA80)/1000</f>
        <v>0</v>
      </c>
      <c r="P80" s="148">
        <f t="shared" si="17"/>
        <v>0</v>
      </c>
      <c r="Q80" s="151" t="str">
        <f t="shared" si="18"/>
        <v/>
      </c>
      <c r="R80" s="152"/>
    </row>
    <row r="81" spans="3:18" s="270" customFormat="1" x14ac:dyDescent="0.2">
      <c r="C81" s="299"/>
      <c r="D81" s="300"/>
      <c r="E81" s="301"/>
      <c r="F81" s="301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</row>
    <row r="82" spans="3:18" s="270" customFormat="1" x14ac:dyDescent="0.2">
      <c r="C82" s="278"/>
      <c r="D82" s="279" t="s">
        <v>178</v>
      </c>
      <c r="E82" s="280"/>
      <c r="F82" s="280"/>
      <c r="G82" s="281">
        <f t="shared" ref="G82:R82" si="19">SUBTOTAL(9,G$14:G$80)</f>
        <v>178516.69537397544</v>
      </c>
      <c r="H82" s="281">
        <f t="shared" si="19"/>
        <v>683226.375</v>
      </c>
      <c r="I82" s="281">
        <f t="shared" si="19"/>
        <v>113256</v>
      </c>
      <c r="J82" s="281">
        <f t="shared" si="19"/>
        <v>0</v>
      </c>
      <c r="K82" s="281">
        <f t="shared" si="19"/>
        <v>974999.07037397544</v>
      </c>
      <c r="L82" s="281">
        <f t="shared" si="19"/>
        <v>176844.04653741079</v>
      </c>
      <c r="M82" s="281">
        <f t="shared" si="19"/>
        <v>629495</v>
      </c>
      <c r="N82" s="281">
        <f t="shared" si="19"/>
        <v>116160</v>
      </c>
      <c r="O82" s="281">
        <f t="shared" si="19"/>
        <v>0</v>
      </c>
      <c r="P82" s="281">
        <f t="shared" si="19"/>
        <v>922499.04653741082</v>
      </c>
      <c r="Q82" s="281">
        <f t="shared" si="19"/>
        <v>4.707110000000009</v>
      </c>
      <c r="R82" s="281">
        <f t="shared" si="19"/>
        <v>0</v>
      </c>
    </row>
    <row r="83" spans="3:18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532">
        <f>P82/K82-1</f>
        <v>-5.3846229634277987E-2</v>
      </c>
      <c r="Q83" s="278"/>
      <c r="R83" s="278"/>
    </row>
    <row r="84" spans="3:18" s="225" customFormat="1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</row>
    <row r="85" spans="3:18" s="225" customFormat="1" x14ac:dyDescent="0.2">
      <c r="C85" s="306">
        <v>1</v>
      </c>
      <c r="D85" s="307" t="str">
        <f>'Q (t)'!D85</f>
        <v>(1) Tariff Class 1</v>
      </c>
      <c r="E85" s="280"/>
      <c r="F85" s="280"/>
      <c r="G85" s="288">
        <f t="shared" ref="G85:P85" si="20">SUBTOTAL(9,G$14:G$28)</f>
        <v>96924.75</v>
      </c>
      <c r="H85" s="288">
        <f t="shared" si="20"/>
        <v>532233</v>
      </c>
      <c r="I85" s="288">
        <f t="shared" si="20"/>
        <v>0</v>
      </c>
      <c r="J85" s="288">
        <f t="shared" si="20"/>
        <v>0</v>
      </c>
      <c r="K85" s="288">
        <f t="shared" si="20"/>
        <v>629157.75</v>
      </c>
      <c r="L85" s="288">
        <f t="shared" si="20"/>
        <v>99410</v>
      </c>
      <c r="M85" s="288">
        <f t="shared" si="20"/>
        <v>474780</v>
      </c>
      <c r="N85" s="288">
        <f t="shared" si="20"/>
        <v>0</v>
      </c>
      <c r="O85" s="288">
        <f t="shared" si="20"/>
        <v>0</v>
      </c>
      <c r="P85" s="288">
        <f t="shared" si="20"/>
        <v>574190</v>
      </c>
      <c r="Q85" s="317">
        <f t="shared" ref="Q85:Q90" si="21">IF(K85=0,"",ROUND(P85/K85-1,6))</f>
        <v>-8.7367E-2</v>
      </c>
      <c r="R85" s="147" t="str">
        <f>IF(Q85&gt;Outcomes!$E$38,"NO","YES")</f>
        <v>YES</v>
      </c>
    </row>
    <row r="86" spans="3:18" s="225" customFormat="1" x14ac:dyDescent="0.2">
      <c r="C86" s="306">
        <v>2</v>
      </c>
      <c r="D86" s="307" t="str">
        <f>'Q (t)'!D86</f>
        <v>(2) Tariff Class 2</v>
      </c>
      <c r="E86" s="280"/>
      <c r="F86" s="280"/>
      <c r="G86" s="288">
        <f t="shared" ref="G86:P86" si="22">SUBTOTAL(9,G$29:G$33)</f>
        <v>64350</v>
      </c>
      <c r="H86" s="288">
        <f t="shared" si="22"/>
        <v>100425</v>
      </c>
      <c r="I86" s="288">
        <f t="shared" si="22"/>
        <v>73125</v>
      </c>
      <c r="J86" s="288">
        <f t="shared" si="22"/>
        <v>0</v>
      </c>
      <c r="K86" s="288">
        <f t="shared" si="22"/>
        <v>237900</v>
      </c>
      <c r="L86" s="288">
        <f t="shared" si="22"/>
        <v>64714.046537410759</v>
      </c>
      <c r="M86" s="288">
        <f t="shared" si="22"/>
        <v>103000</v>
      </c>
      <c r="N86" s="288">
        <f t="shared" si="22"/>
        <v>75000</v>
      </c>
      <c r="O86" s="288">
        <f t="shared" si="22"/>
        <v>0</v>
      </c>
      <c r="P86" s="288">
        <f t="shared" si="22"/>
        <v>242714.04653741076</v>
      </c>
      <c r="Q86" s="317">
        <f t="shared" si="21"/>
        <v>2.0236000000000001E-2</v>
      </c>
      <c r="R86" s="147" t="str">
        <f>IF(Q86&gt;Outcomes!$E$38,"NO","YES")</f>
        <v>YES</v>
      </c>
    </row>
    <row r="87" spans="3:18" s="225" customFormat="1" x14ac:dyDescent="0.2">
      <c r="C87" s="306">
        <v>3</v>
      </c>
      <c r="D87" s="307" t="str">
        <f>'Q (t)'!D87</f>
        <v>(3) Tariff Class 3</v>
      </c>
      <c r="E87" s="280"/>
      <c r="F87" s="280"/>
      <c r="G87" s="288">
        <f t="shared" ref="G87:P87" si="23">SUBTOTAL(9,G$34:G$46)</f>
        <v>6942</v>
      </c>
      <c r="H87" s="288">
        <f t="shared" si="23"/>
        <v>8521.5</v>
      </c>
      <c r="I87" s="288">
        <f t="shared" si="23"/>
        <v>27787.5</v>
      </c>
      <c r="J87" s="288">
        <f t="shared" si="23"/>
        <v>0</v>
      </c>
      <c r="K87" s="288">
        <f t="shared" si="23"/>
        <v>43251</v>
      </c>
      <c r="L87" s="288">
        <f t="shared" si="23"/>
        <v>7120</v>
      </c>
      <c r="M87" s="288">
        <f t="shared" si="23"/>
        <v>8740</v>
      </c>
      <c r="N87" s="288">
        <f t="shared" si="23"/>
        <v>28500</v>
      </c>
      <c r="O87" s="288">
        <f t="shared" si="23"/>
        <v>0</v>
      </c>
      <c r="P87" s="288">
        <f t="shared" si="23"/>
        <v>44360</v>
      </c>
      <c r="Q87" s="317">
        <f t="shared" si="21"/>
        <v>2.5641000000000001E-2</v>
      </c>
      <c r="R87" s="147" t="str">
        <f>IF(Q87&gt;Outcomes!$E$38,"NO","YES")</f>
        <v>YES</v>
      </c>
    </row>
    <row r="88" spans="3:18" s="225" customFormat="1" x14ac:dyDescent="0.2">
      <c r="C88" s="306">
        <v>4</v>
      </c>
      <c r="D88" s="307" t="str">
        <f>'Q (t)'!D88</f>
        <v>(4) Tariff Class 4</v>
      </c>
      <c r="E88" s="280"/>
      <c r="F88" s="280"/>
      <c r="G88" s="288">
        <f t="shared" ref="G88:P88" si="24">SUBTOTAL(9,G$47:G$66)</f>
        <v>3510</v>
      </c>
      <c r="H88" s="288">
        <f t="shared" si="24"/>
        <v>13177.125</v>
      </c>
      <c r="I88" s="288">
        <f t="shared" si="24"/>
        <v>11407.5</v>
      </c>
      <c r="J88" s="288">
        <f t="shared" si="24"/>
        <v>0</v>
      </c>
      <c r="K88" s="288">
        <f t="shared" si="24"/>
        <v>28094.625</v>
      </c>
      <c r="L88" s="288">
        <f t="shared" si="24"/>
        <v>3600</v>
      </c>
      <c r="M88" s="288">
        <f t="shared" si="24"/>
        <v>13515</v>
      </c>
      <c r="N88" s="288">
        <f t="shared" si="24"/>
        <v>11700</v>
      </c>
      <c r="O88" s="288">
        <f t="shared" si="24"/>
        <v>0</v>
      </c>
      <c r="P88" s="288">
        <f t="shared" si="24"/>
        <v>28815</v>
      </c>
      <c r="Q88" s="317">
        <f t="shared" si="21"/>
        <v>2.5641000000000001E-2</v>
      </c>
      <c r="R88" s="147" t="str">
        <f>IF(Q88&gt;Outcomes!$E$38,"NO","YES")</f>
        <v>YES</v>
      </c>
    </row>
    <row r="89" spans="3:18" s="225" customFormat="1" x14ac:dyDescent="0.2">
      <c r="C89" s="306">
        <v>5</v>
      </c>
      <c r="D89" s="307" t="str">
        <f>'Q (t)'!D89</f>
        <v>(5) Tariff Class 5</v>
      </c>
      <c r="E89" s="280"/>
      <c r="F89" s="280"/>
      <c r="G89" s="288">
        <f t="shared" ref="G89:P89" si="25">SUBTOTAL(9,G$67:G$73)</f>
        <v>6789.9453739754417</v>
      </c>
      <c r="H89" s="288">
        <f t="shared" si="25"/>
        <v>18876</v>
      </c>
      <c r="I89" s="288">
        <f t="shared" si="25"/>
        <v>936</v>
      </c>
      <c r="J89" s="288">
        <f t="shared" si="25"/>
        <v>0</v>
      </c>
      <c r="K89" s="288">
        <f t="shared" si="25"/>
        <v>26601.945373975443</v>
      </c>
      <c r="L89" s="288">
        <f t="shared" si="25"/>
        <v>2000</v>
      </c>
      <c r="M89" s="288">
        <f t="shared" si="25"/>
        <v>19360</v>
      </c>
      <c r="N89" s="288">
        <f t="shared" si="25"/>
        <v>960</v>
      </c>
      <c r="O89" s="288">
        <f t="shared" si="25"/>
        <v>0</v>
      </c>
      <c r="P89" s="288">
        <f t="shared" si="25"/>
        <v>22320</v>
      </c>
      <c r="Q89" s="317">
        <f t="shared" si="21"/>
        <v>-0.160964</v>
      </c>
      <c r="R89" s="147" t="str">
        <f>IF(Q89&gt;Outcomes!$E$38,"NO","YES")</f>
        <v>YES</v>
      </c>
    </row>
    <row r="90" spans="3:18" s="225" customFormat="1" x14ac:dyDescent="0.2">
      <c r="C90" s="306">
        <v>6</v>
      </c>
      <c r="D90" s="307" t="str">
        <f>'Q (t)'!D90</f>
        <v>(6) Tariff Class 6</v>
      </c>
      <c r="E90" s="280"/>
      <c r="F90" s="280"/>
      <c r="G90" s="288">
        <f t="shared" ref="G90:P90" si="26">SUBTOTAL(9,G$74:G$80)</f>
        <v>0</v>
      </c>
      <c r="H90" s="288">
        <f t="shared" si="26"/>
        <v>9993.75</v>
      </c>
      <c r="I90" s="288">
        <f t="shared" si="26"/>
        <v>0</v>
      </c>
      <c r="J90" s="288">
        <f t="shared" si="26"/>
        <v>0</v>
      </c>
      <c r="K90" s="296">
        <f t="shared" si="26"/>
        <v>9993.75</v>
      </c>
      <c r="L90" s="288">
        <f t="shared" si="26"/>
        <v>0</v>
      </c>
      <c r="M90" s="288">
        <f t="shared" si="26"/>
        <v>10100</v>
      </c>
      <c r="N90" s="288">
        <f t="shared" si="26"/>
        <v>0</v>
      </c>
      <c r="O90" s="288">
        <f t="shared" si="26"/>
        <v>0</v>
      </c>
      <c r="P90" s="296">
        <f t="shared" si="26"/>
        <v>10100</v>
      </c>
      <c r="Q90" s="319">
        <f t="shared" si="21"/>
        <v>1.0632000000000001E-2</v>
      </c>
      <c r="R90" s="147" t="str">
        <f>IF(Q90&gt;Outcomes!$E$38,"NO","YES")</f>
        <v>YES</v>
      </c>
    </row>
    <row r="91" spans="3:18" s="225" customFormat="1" x14ac:dyDescent="0.2">
      <c r="C91" s="280"/>
      <c r="D91" s="287"/>
      <c r="E91" s="280"/>
      <c r="F91" s="280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318"/>
      <c r="R91" s="321"/>
    </row>
    <row r="92" spans="3:18" s="225" customFormat="1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315"/>
      <c r="R92" s="316"/>
    </row>
    <row r="93" spans="3:18" s="225" customFormat="1" ht="13.5" thickBot="1" x14ac:dyDescent="0.25">
      <c r="C93" s="278"/>
      <c r="D93" s="278" t="s">
        <v>175</v>
      </c>
      <c r="E93" s="280"/>
      <c r="F93" s="280"/>
      <c r="G93" s="309">
        <f t="shared" ref="G93:P93" si="27">SUM(G85:G92)</f>
        <v>178516.69537397544</v>
      </c>
      <c r="H93" s="309">
        <f t="shared" si="27"/>
        <v>683226.375</v>
      </c>
      <c r="I93" s="309">
        <f t="shared" si="27"/>
        <v>113256</v>
      </c>
      <c r="J93" s="309">
        <f t="shared" si="27"/>
        <v>0</v>
      </c>
      <c r="K93" s="309">
        <f t="shared" si="27"/>
        <v>974999.07037397544</v>
      </c>
      <c r="L93" s="309">
        <f t="shared" si="27"/>
        <v>176844.04653741076</v>
      </c>
      <c r="M93" s="309">
        <f t="shared" si="27"/>
        <v>629495</v>
      </c>
      <c r="N93" s="309">
        <f t="shared" si="27"/>
        <v>116160</v>
      </c>
      <c r="O93" s="309">
        <f t="shared" si="27"/>
        <v>0</v>
      </c>
      <c r="P93" s="309">
        <f t="shared" si="27"/>
        <v>922499.0465374107</v>
      </c>
      <c r="Q93" s="335">
        <f>IF(K93=0,"",ROUND(P93/K93-1,6))</f>
        <v>-5.3845999999999998E-2</v>
      </c>
      <c r="R93" s="147" t="str">
        <f>IF(Q93&gt;Outcomes!$E$38,"NO","YES")</f>
        <v>YES</v>
      </c>
    </row>
    <row r="94" spans="3:18" s="225" customFormat="1" ht="13.5" thickBot="1" x14ac:dyDescent="0.25">
      <c r="C94" s="278"/>
      <c r="D94" s="278" t="s">
        <v>176</v>
      </c>
      <c r="E94" s="280"/>
      <c r="F94" s="280"/>
      <c r="G94" s="309">
        <f>SUM(G93)</f>
        <v>178516.69537397544</v>
      </c>
      <c r="H94" s="310"/>
      <c r="I94" s="311"/>
      <c r="J94" s="312">
        <f>SUM(H93:J93)</f>
        <v>796482.375</v>
      </c>
      <c r="K94" s="313">
        <f>SUM(G93:J93)</f>
        <v>974999.07037397544</v>
      </c>
      <c r="L94" s="309">
        <f>SUM(L93)</f>
        <v>176844.04653741076</v>
      </c>
      <c r="M94" s="310"/>
      <c r="N94" s="311"/>
      <c r="O94" s="312">
        <f>SUM(M93:O93)</f>
        <v>745655</v>
      </c>
      <c r="P94" s="313">
        <f>SUM(L93:O93)</f>
        <v>922499.0465374107</v>
      </c>
      <c r="Q94" s="316"/>
      <c r="R94" s="316"/>
    </row>
    <row r="95" spans="3:18" s="225" customFormat="1" ht="13.5" thickBot="1" x14ac:dyDescent="0.25">
      <c r="C95" s="278"/>
      <c r="D95" s="278" t="s">
        <v>67</v>
      </c>
      <c r="E95" s="280"/>
      <c r="F95" s="280"/>
      <c r="G95" s="291"/>
      <c r="H95" s="292"/>
      <c r="I95" s="292"/>
      <c r="J95" s="292"/>
      <c r="K95" s="292"/>
      <c r="L95" s="292"/>
      <c r="M95" s="292"/>
      <c r="N95" s="292"/>
      <c r="O95" s="292"/>
      <c r="P95" s="314">
        <f>SUM(L94:O94)</f>
        <v>922499.0465374107</v>
      </c>
      <c r="Q95" s="316"/>
      <c r="R95" s="316"/>
    </row>
    <row r="96" spans="3:18" s="225" customFormat="1" x14ac:dyDescent="0.2">
      <c r="C96" s="278"/>
      <c r="D96" s="308"/>
      <c r="E96" s="280"/>
      <c r="F96" s="280"/>
      <c r="G96" s="294" t="b">
        <f t="shared" ref="G96:P96" si="28">ROUND(G82,6)=ROUND(G93,6)</f>
        <v>1</v>
      </c>
      <c r="H96" s="294" t="b">
        <f t="shared" si="28"/>
        <v>1</v>
      </c>
      <c r="I96" s="294" t="b">
        <f t="shared" si="28"/>
        <v>1</v>
      </c>
      <c r="J96" s="294" t="b">
        <f t="shared" si="28"/>
        <v>1</v>
      </c>
      <c r="K96" s="294" t="b">
        <f t="shared" si="28"/>
        <v>1</v>
      </c>
      <c r="L96" s="294" t="b">
        <f t="shared" si="28"/>
        <v>1</v>
      </c>
      <c r="M96" s="294" t="b">
        <f t="shared" si="28"/>
        <v>1</v>
      </c>
      <c r="N96" s="294" t="b">
        <f t="shared" si="28"/>
        <v>1</v>
      </c>
      <c r="O96" s="294" t="b">
        <f t="shared" si="28"/>
        <v>1</v>
      </c>
      <c r="P96" s="294" t="b">
        <f t="shared" si="28"/>
        <v>1</v>
      </c>
      <c r="Q96" s="316"/>
      <c r="R96" s="316"/>
    </row>
  </sheetData>
  <mergeCells count="4">
    <mergeCell ref="C12:C13"/>
    <mergeCell ref="D12:D13"/>
    <mergeCell ref="E12:E13"/>
    <mergeCell ref="F12:F13"/>
  </mergeCells>
  <conditionalFormatting sqref="G81:R81">
    <cfRule type="cellIs" dxfId="796" priority="9" operator="equal">
      <formula>""</formula>
    </cfRule>
    <cfRule type="expression" dxfId="795" priority="10">
      <formula>$G$7=""</formula>
    </cfRule>
  </conditionalFormatting>
  <conditionalFormatting sqref="G96:P96">
    <cfRule type="cellIs" dxfId="794" priority="4" stopIfTrue="1" operator="notEqual">
      <formula>TRUE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W279"/>
  <sheetViews>
    <sheetView zoomScale="80" zoomScaleNormal="80" workbookViewId="0">
      <selection activeCell="D47" sqref="D47"/>
    </sheetView>
  </sheetViews>
  <sheetFormatPr defaultRowHeight="12.75" x14ac:dyDescent="0.2"/>
  <cols>
    <col min="1" max="1" width="3.7109375" style="513" customWidth="1"/>
    <col min="2" max="2" width="67.5703125" customWidth="1"/>
    <col min="3" max="6" width="12.85546875" customWidth="1"/>
    <col min="7" max="49" width="9.140625" style="513"/>
  </cols>
  <sheetData>
    <row r="1" spans="1:6" s="513" customFormat="1" x14ac:dyDescent="0.2">
      <c r="A1" s="511"/>
      <c r="B1" s="512"/>
      <c r="C1" s="512"/>
      <c r="D1" s="512"/>
      <c r="E1" s="512"/>
      <c r="F1" s="512"/>
    </row>
    <row r="2" spans="1:6" s="513" customFormat="1" ht="15.75" x14ac:dyDescent="0.25">
      <c r="A2" s="514"/>
      <c r="B2" s="515" t="str">
        <f>DNSP&amp;" - Financial Year Ending "&amp;YEAR&amp;""</f>
        <v>Endeavour Energy - Financial Year Ending 2015</v>
      </c>
      <c r="C2" s="512"/>
      <c r="D2" s="512"/>
      <c r="E2" s="512"/>
      <c r="F2" s="512"/>
    </row>
    <row r="3" spans="1:6" s="513" customFormat="1" x14ac:dyDescent="0.2">
      <c r="A3" s="511"/>
      <c r="B3" s="516"/>
      <c r="C3" s="512"/>
      <c r="D3" s="512"/>
      <c r="E3" s="512"/>
      <c r="F3" s="512"/>
    </row>
    <row r="4" spans="1:6" s="513" customFormat="1" ht="18" x14ac:dyDescent="0.25">
      <c r="A4" s="517"/>
      <c r="B4" s="518" t="s">
        <v>184</v>
      </c>
      <c r="C4" s="512"/>
      <c r="D4" s="512"/>
      <c r="E4" s="512"/>
      <c r="F4" s="512"/>
    </row>
    <row r="5" spans="1:6" s="513" customFormat="1" ht="18" x14ac:dyDescent="0.25">
      <c r="A5" s="517"/>
      <c r="B5" s="518"/>
      <c r="C5" s="512"/>
      <c r="D5" s="512"/>
      <c r="E5" s="512"/>
      <c r="F5" s="512"/>
    </row>
    <row r="6" spans="1:6" s="513" customFormat="1" ht="15.75" x14ac:dyDescent="0.2">
      <c r="A6" s="517"/>
      <c r="B6" s="519" t="s">
        <v>19</v>
      </c>
      <c r="C6" s="512"/>
      <c r="D6" s="512"/>
      <c r="E6" s="512"/>
      <c r="F6" s="512"/>
    </row>
    <row r="7" spans="1:6" ht="15.75" x14ac:dyDescent="0.25">
      <c r="A7" s="517"/>
      <c r="B7" s="30" t="s">
        <v>20</v>
      </c>
      <c r="C7" s="31"/>
      <c r="D7" s="104" t="s">
        <v>21</v>
      </c>
      <c r="E7" s="105" t="s">
        <v>22</v>
      </c>
      <c r="F7" s="105" t="s">
        <v>23</v>
      </c>
    </row>
    <row r="8" spans="1:6" x14ac:dyDescent="0.2">
      <c r="A8" s="517"/>
      <c r="B8" s="34"/>
      <c r="C8" s="35"/>
      <c r="D8" s="106" t="s">
        <v>24</v>
      </c>
      <c r="E8" s="107" t="s">
        <v>25</v>
      </c>
      <c r="F8" s="107" t="s">
        <v>26</v>
      </c>
    </row>
    <row r="9" spans="1:6" x14ac:dyDescent="0.2">
      <c r="A9" s="517"/>
      <c r="B9" s="38" t="s">
        <v>27</v>
      </c>
      <c r="C9" s="39"/>
      <c r="D9" s="106">
        <f>YEAR-2</f>
        <v>2013</v>
      </c>
      <c r="E9" s="107">
        <f>YEAR-1</f>
        <v>2014</v>
      </c>
      <c r="F9" s="107">
        <f>YEAR</f>
        <v>2015</v>
      </c>
    </row>
    <row r="10" spans="1:6" x14ac:dyDescent="0.2">
      <c r="A10" s="520"/>
      <c r="B10" s="500"/>
      <c r="C10" s="501"/>
      <c r="D10" s="41"/>
      <c r="E10" s="41"/>
      <c r="F10" s="42"/>
    </row>
    <row r="11" spans="1:6" x14ac:dyDescent="0.2">
      <c r="A11" s="517"/>
      <c r="B11" s="502" t="s">
        <v>183</v>
      </c>
      <c r="C11" s="503" t="s">
        <v>29</v>
      </c>
      <c r="D11" s="541">
        <v>0</v>
      </c>
      <c r="E11" s="541">
        <v>0</v>
      </c>
      <c r="F11" s="44">
        <f>'DUOS (t)'!AG82</f>
        <v>922499.04653741082</v>
      </c>
    </row>
    <row r="12" spans="1:6" x14ac:dyDescent="0.2">
      <c r="A12" s="517"/>
      <c r="B12" s="504"/>
      <c r="C12" s="503"/>
      <c r="D12" s="46"/>
      <c r="E12" s="47"/>
      <c r="F12" s="48"/>
    </row>
    <row r="13" spans="1:6" x14ac:dyDescent="0.2">
      <c r="A13" s="517"/>
      <c r="B13" s="509" t="s">
        <v>190</v>
      </c>
      <c r="C13" s="503" t="str">
        <f>C11</f>
        <v>$'000</v>
      </c>
      <c r="D13" s="542">
        <v>0</v>
      </c>
      <c r="E13" s="542">
        <v>0</v>
      </c>
      <c r="F13" s="543">
        <f>Outcomes!E28</f>
        <v>922500</v>
      </c>
    </row>
    <row r="14" spans="1:6" x14ac:dyDescent="0.2">
      <c r="A14" s="517"/>
      <c r="B14" s="510" t="s">
        <v>188</v>
      </c>
      <c r="C14" s="503" t="str">
        <f>C13</f>
        <v>$'000</v>
      </c>
      <c r="D14" s="542">
        <v>0</v>
      </c>
      <c r="E14" s="542">
        <v>0</v>
      </c>
      <c r="F14" s="543">
        <v>0</v>
      </c>
    </row>
    <row r="15" spans="1:6" x14ac:dyDescent="0.2">
      <c r="A15" s="517"/>
      <c r="B15" s="510" t="s">
        <v>189</v>
      </c>
      <c r="C15" s="503" t="str">
        <f>C14</f>
        <v>$'000</v>
      </c>
      <c r="D15" s="542">
        <v>0</v>
      </c>
      <c r="E15" s="542">
        <v>0</v>
      </c>
      <c r="F15" s="543">
        <v>0</v>
      </c>
    </row>
    <row r="16" spans="1:6" x14ac:dyDescent="0.2">
      <c r="A16" s="517"/>
      <c r="B16" s="504"/>
      <c r="C16" s="503"/>
      <c r="D16" s="49"/>
      <c r="E16" s="49"/>
      <c r="F16" s="50"/>
    </row>
    <row r="17" spans="1:6" x14ac:dyDescent="0.2">
      <c r="A17" s="517"/>
      <c r="B17" s="505" t="s">
        <v>185</v>
      </c>
      <c r="C17" s="503" t="str">
        <f>C15</f>
        <v>$'000</v>
      </c>
      <c r="D17" s="51">
        <f>SUM(D13:D16)</f>
        <v>0</v>
      </c>
      <c r="E17" s="51">
        <f>SUM(E13:E16)</f>
        <v>0</v>
      </c>
      <c r="F17" s="52">
        <f>SUM(F13:F16)</f>
        <v>922500</v>
      </c>
    </row>
    <row r="18" spans="1:6" x14ac:dyDescent="0.2">
      <c r="A18" s="517"/>
      <c r="B18" s="506"/>
      <c r="C18" s="503"/>
      <c r="D18" s="54"/>
      <c r="E18" s="54"/>
      <c r="F18" s="55"/>
    </row>
    <row r="19" spans="1:6" x14ac:dyDescent="0.2">
      <c r="A19" s="517"/>
      <c r="B19" s="506" t="s">
        <v>186</v>
      </c>
      <c r="C19" s="503" t="str">
        <f>C17</f>
        <v>$'000</v>
      </c>
      <c r="D19" s="542">
        <v>0</v>
      </c>
      <c r="E19" s="56"/>
      <c r="F19" s="55"/>
    </row>
    <row r="20" spans="1:6" x14ac:dyDescent="0.2">
      <c r="A20" s="517"/>
      <c r="B20" s="506"/>
      <c r="C20" s="503"/>
      <c r="D20" s="57"/>
      <c r="E20" s="57"/>
      <c r="F20" s="58"/>
    </row>
    <row r="21" spans="1:6" x14ac:dyDescent="0.2">
      <c r="A21" s="517"/>
      <c r="B21" s="507"/>
      <c r="C21" s="508"/>
      <c r="D21" s="61"/>
      <c r="E21" s="62"/>
      <c r="F21" s="63"/>
    </row>
    <row r="22" spans="1:6" s="513" customFormat="1" ht="15.75" x14ac:dyDescent="0.2">
      <c r="A22" s="520"/>
      <c r="B22" s="521"/>
      <c r="C22" s="522"/>
      <c r="D22" s="522"/>
      <c r="E22" s="522"/>
      <c r="F22" s="522"/>
    </row>
    <row r="23" spans="1:6" s="513" customFormat="1" ht="15.75" x14ac:dyDescent="0.2">
      <c r="A23" s="520"/>
      <c r="B23" s="519" t="s">
        <v>35</v>
      </c>
      <c r="C23" s="522"/>
      <c r="D23" s="522"/>
      <c r="E23" s="522"/>
      <c r="F23" s="522"/>
    </row>
    <row r="24" spans="1:6" ht="15.75" x14ac:dyDescent="0.25">
      <c r="A24" s="517"/>
      <c r="B24" s="30" t="s">
        <v>36</v>
      </c>
      <c r="C24" s="31"/>
      <c r="D24" s="108" t="s">
        <v>22</v>
      </c>
      <c r="E24" s="109" t="s">
        <v>23</v>
      </c>
      <c r="F24" s="105" t="s">
        <v>37</v>
      </c>
    </row>
    <row r="25" spans="1:6" x14ac:dyDescent="0.2">
      <c r="A25" s="517"/>
      <c r="B25" s="34"/>
      <c r="C25" s="35"/>
      <c r="D25" s="106" t="s">
        <v>24</v>
      </c>
      <c r="E25" s="107" t="s">
        <v>25</v>
      </c>
      <c r="F25" s="107" t="s">
        <v>26</v>
      </c>
    </row>
    <row r="26" spans="1:6" x14ac:dyDescent="0.2">
      <c r="A26" s="517"/>
      <c r="B26" s="38" t="s">
        <v>27</v>
      </c>
      <c r="C26" s="39"/>
      <c r="D26" s="110">
        <f>D9</f>
        <v>2013</v>
      </c>
      <c r="E26" s="111">
        <f>E9</f>
        <v>2014</v>
      </c>
      <c r="F26" s="112">
        <f>F9</f>
        <v>2015</v>
      </c>
    </row>
    <row r="27" spans="1:6" x14ac:dyDescent="0.2">
      <c r="A27" s="517"/>
      <c r="B27" s="53" t="s">
        <v>38</v>
      </c>
      <c r="C27" s="70" t="s">
        <v>39</v>
      </c>
      <c r="D27" s="544">
        <v>0.1</v>
      </c>
      <c r="E27" s="544">
        <v>0.1</v>
      </c>
      <c r="F27" s="544">
        <v>0.1</v>
      </c>
    </row>
    <row r="28" spans="1:6" x14ac:dyDescent="0.2">
      <c r="A28" s="517"/>
      <c r="B28" s="53"/>
      <c r="C28" s="70"/>
      <c r="D28" s="53"/>
      <c r="E28" s="53"/>
      <c r="F28" s="71"/>
    </row>
    <row r="29" spans="1:6" x14ac:dyDescent="0.2">
      <c r="A29" s="517"/>
      <c r="B29" s="53" t="s">
        <v>40</v>
      </c>
      <c r="C29" s="70" t="str">
        <f>C17</f>
        <v>$'000</v>
      </c>
      <c r="D29" s="50">
        <f>D19</f>
        <v>0</v>
      </c>
      <c r="E29" s="72">
        <f>D33</f>
        <v>0</v>
      </c>
      <c r="F29" s="50">
        <f>E33</f>
        <v>0</v>
      </c>
    </row>
    <row r="30" spans="1:6" x14ac:dyDescent="0.2">
      <c r="A30" s="517"/>
      <c r="B30" s="53" t="s">
        <v>41</v>
      </c>
      <c r="C30" s="70" t="str">
        <f>C27</f>
        <v>%</v>
      </c>
      <c r="D30" s="48">
        <f>D29*D27</f>
        <v>0</v>
      </c>
      <c r="E30" s="48">
        <f>E29*E27</f>
        <v>0</v>
      </c>
      <c r="F30" s="48">
        <f>F29*F27</f>
        <v>0</v>
      </c>
    </row>
    <row r="31" spans="1:6" x14ac:dyDescent="0.2">
      <c r="A31" s="517"/>
      <c r="B31" s="53" t="s">
        <v>42</v>
      </c>
      <c r="C31" s="70"/>
      <c r="D31" s="48">
        <f>D11-D17</f>
        <v>0</v>
      </c>
      <c r="E31" s="48">
        <f>E11-E17</f>
        <v>0</v>
      </c>
      <c r="F31" s="48">
        <f>F11-F17</f>
        <v>-0.95346258918289095</v>
      </c>
    </row>
    <row r="32" spans="1:6" x14ac:dyDescent="0.2">
      <c r="A32" s="517"/>
      <c r="B32" s="53" t="s">
        <v>43</v>
      </c>
      <c r="C32" s="70" t="str">
        <f>C29</f>
        <v>$'000</v>
      </c>
      <c r="D32" s="48">
        <f>D31*(((1+D27)^0.5)-1)</f>
        <v>0</v>
      </c>
      <c r="E32" s="48">
        <f>E31*(((1+E27)^0.5)-1)</f>
        <v>0</v>
      </c>
      <c r="F32" s="48">
        <f>F31*(((1+F27)^0.5)-1)</f>
        <v>-4.6537410751347381E-2</v>
      </c>
    </row>
    <row r="33" spans="1:6" x14ac:dyDescent="0.2">
      <c r="A33" s="517"/>
      <c r="B33" s="73" t="s">
        <v>187</v>
      </c>
      <c r="C33" s="74" t="str">
        <f>C32</f>
        <v>$'000</v>
      </c>
      <c r="D33" s="75">
        <f>SUM(D29:D32)</f>
        <v>0</v>
      </c>
      <c r="E33" s="75">
        <f>SUM(E29:E32)</f>
        <v>0</v>
      </c>
      <c r="F33" s="76">
        <f>SUM(F29:F32)</f>
        <v>-0.99999999993423838</v>
      </c>
    </row>
    <row r="34" spans="1:6" s="513" customFormat="1" x14ac:dyDescent="0.2"/>
    <row r="35" spans="1:6" s="513" customFormat="1" x14ac:dyDescent="0.2"/>
    <row r="36" spans="1:6" s="513" customFormat="1" x14ac:dyDescent="0.2"/>
    <row r="37" spans="1:6" s="513" customFormat="1" x14ac:dyDescent="0.2"/>
    <row r="38" spans="1:6" s="513" customFormat="1" x14ac:dyDescent="0.2"/>
    <row r="39" spans="1:6" s="513" customFormat="1" x14ac:dyDescent="0.2"/>
    <row r="40" spans="1:6" s="513" customFormat="1" x14ac:dyDescent="0.2"/>
    <row r="41" spans="1:6" s="513" customFormat="1" x14ac:dyDescent="0.2"/>
    <row r="42" spans="1:6" s="513" customFormat="1" x14ac:dyDescent="0.2"/>
    <row r="43" spans="1:6" s="513" customFormat="1" x14ac:dyDescent="0.2"/>
    <row r="44" spans="1:6" s="513" customFormat="1" x14ac:dyDescent="0.2"/>
    <row r="45" spans="1:6" s="513" customFormat="1" x14ac:dyDescent="0.2"/>
    <row r="46" spans="1:6" s="513" customFormat="1" x14ac:dyDescent="0.2"/>
    <row r="47" spans="1:6" s="513" customFormat="1" x14ac:dyDescent="0.2"/>
    <row r="48" spans="1:6" s="513" customFormat="1" x14ac:dyDescent="0.2"/>
    <row r="49" s="513" customFormat="1" x14ac:dyDescent="0.2"/>
    <row r="50" s="513" customFormat="1" x14ac:dyDescent="0.2"/>
    <row r="51" s="513" customFormat="1" x14ac:dyDescent="0.2"/>
    <row r="52" s="513" customFormat="1" x14ac:dyDescent="0.2"/>
    <row r="53" s="513" customFormat="1" x14ac:dyDescent="0.2"/>
    <row r="54" s="513" customFormat="1" x14ac:dyDescent="0.2"/>
    <row r="55" s="513" customFormat="1" x14ac:dyDescent="0.2"/>
    <row r="56" s="513" customFormat="1" x14ac:dyDescent="0.2"/>
    <row r="57" s="513" customFormat="1" x14ac:dyDescent="0.2"/>
    <row r="58" s="513" customFormat="1" x14ac:dyDescent="0.2"/>
    <row r="59" s="513" customFormat="1" x14ac:dyDescent="0.2"/>
    <row r="60" s="513" customFormat="1" x14ac:dyDescent="0.2"/>
    <row r="61" s="513" customFormat="1" x14ac:dyDescent="0.2"/>
    <row r="62" s="513" customFormat="1" x14ac:dyDescent="0.2"/>
    <row r="63" s="513" customFormat="1" x14ac:dyDescent="0.2"/>
    <row r="64" s="513" customFormat="1" x14ac:dyDescent="0.2"/>
    <row r="65" s="513" customFormat="1" x14ac:dyDescent="0.2"/>
    <row r="66" s="513" customFormat="1" x14ac:dyDescent="0.2"/>
    <row r="67" s="513" customFormat="1" x14ac:dyDescent="0.2"/>
    <row r="68" s="513" customFormat="1" x14ac:dyDescent="0.2"/>
    <row r="69" s="513" customFormat="1" x14ac:dyDescent="0.2"/>
    <row r="70" s="513" customFormat="1" x14ac:dyDescent="0.2"/>
    <row r="71" s="513" customFormat="1" x14ac:dyDescent="0.2"/>
    <row r="72" s="513" customFormat="1" x14ac:dyDescent="0.2"/>
    <row r="73" s="513" customFormat="1" x14ac:dyDescent="0.2"/>
    <row r="74" s="513" customFormat="1" x14ac:dyDescent="0.2"/>
    <row r="75" s="513" customFormat="1" x14ac:dyDescent="0.2"/>
    <row r="76" s="513" customFormat="1" x14ac:dyDescent="0.2"/>
    <row r="77" s="513" customFormat="1" x14ac:dyDescent="0.2"/>
    <row r="78" s="513" customFormat="1" x14ac:dyDescent="0.2"/>
    <row r="79" s="513" customFormat="1" x14ac:dyDescent="0.2"/>
    <row r="80" s="513" customFormat="1" x14ac:dyDescent="0.2"/>
    <row r="81" s="513" customFormat="1" x14ac:dyDescent="0.2"/>
    <row r="82" s="513" customFormat="1" x14ac:dyDescent="0.2"/>
    <row r="83" s="513" customFormat="1" x14ac:dyDescent="0.2"/>
    <row r="84" s="513" customFormat="1" x14ac:dyDescent="0.2"/>
    <row r="85" s="513" customFormat="1" x14ac:dyDescent="0.2"/>
    <row r="86" s="513" customFormat="1" x14ac:dyDescent="0.2"/>
    <row r="87" s="513" customFormat="1" x14ac:dyDescent="0.2"/>
    <row r="88" s="513" customFormat="1" x14ac:dyDescent="0.2"/>
    <row r="89" s="513" customFormat="1" x14ac:dyDescent="0.2"/>
    <row r="90" s="513" customFormat="1" x14ac:dyDescent="0.2"/>
    <row r="91" s="513" customFormat="1" x14ac:dyDescent="0.2"/>
    <row r="92" s="513" customFormat="1" x14ac:dyDescent="0.2"/>
    <row r="93" s="513" customFormat="1" x14ac:dyDescent="0.2"/>
    <row r="94" s="513" customFormat="1" x14ac:dyDescent="0.2"/>
    <row r="95" s="513" customFormat="1" x14ac:dyDescent="0.2"/>
    <row r="96" s="513" customFormat="1" x14ac:dyDescent="0.2"/>
    <row r="97" s="513" customFormat="1" x14ac:dyDescent="0.2"/>
    <row r="98" s="513" customFormat="1" x14ac:dyDescent="0.2"/>
    <row r="99" s="513" customFormat="1" x14ac:dyDescent="0.2"/>
    <row r="100" s="513" customFormat="1" x14ac:dyDescent="0.2"/>
    <row r="101" s="513" customFormat="1" x14ac:dyDescent="0.2"/>
    <row r="102" s="513" customFormat="1" x14ac:dyDescent="0.2"/>
    <row r="103" s="513" customFormat="1" x14ac:dyDescent="0.2"/>
    <row r="104" s="513" customFormat="1" x14ac:dyDescent="0.2"/>
    <row r="105" s="513" customFormat="1" x14ac:dyDescent="0.2"/>
    <row r="106" s="513" customFormat="1" x14ac:dyDescent="0.2"/>
    <row r="107" s="513" customFormat="1" x14ac:dyDescent="0.2"/>
    <row r="108" s="513" customFormat="1" x14ac:dyDescent="0.2"/>
    <row r="109" s="513" customFormat="1" x14ac:dyDescent="0.2"/>
    <row r="110" s="513" customFormat="1" x14ac:dyDescent="0.2"/>
    <row r="111" s="513" customFormat="1" x14ac:dyDescent="0.2"/>
    <row r="112" s="513" customFormat="1" x14ac:dyDescent="0.2"/>
    <row r="113" s="513" customFormat="1" x14ac:dyDescent="0.2"/>
    <row r="114" s="513" customFormat="1" x14ac:dyDescent="0.2"/>
    <row r="115" s="513" customFormat="1" x14ac:dyDescent="0.2"/>
    <row r="116" s="513" customFormat="1" x14ac:dyDescent="0.2"/>
    <row r="117" s="513" customFormat="1" x14ac:dyDescent="0.2"/>
    <row r="118" s="513" customFormat="1" x14ac:dyDescent="0.2"/>
    <row r="119" s="513" customFormat="1" x14ac:dyDescent="0.2"/>
    <row r="120" s="513" customFormat="1" x14ac:dyDescent="0.2"/>
    <row r="121" s="513" customFormat="1" x14ac:dyDescent="0.2"/>
    <row r="122" s="513" customFormat="1" x14ac:dyDescent="0.2"/>
    <row r="123" s="513" customFormat="1" x14ac:dyDescent="0.2"/>
    <row r="124" s="513" customFormat="1" x14ac:dyDescent="0.2"/>
    <row r="125" s="513" customFormat="1" x14ac:dyDescent="0.2"/>
    <row r="126" s="513" customFormat="1" x14ac:dyDescent="0.2"/>
    <row r="127" s="513" customFormat="1" x14ac:dyDescent="0.2"/>
    <row r="128" s="513" customFormat="1" x14ac:dyDescent="0.2"/>
    <row r="129" s="513" customFormat="1" x14ac:dyDescent="0.2"/>
    <row r="130" s="513" customFormat="1" x14ac:dyDescent="0.2"/>
    <row r="131" s="513" customFormat="1" x14ac:dyDescent="0.2"/>
    <row r="132" s="513" customFormat="1" x14ac:dyDescent="0.2"/>
    <row r="133" s="513" customFormat="1" x14ac:dyDescent="0.2"/>
    <row r="134" s="513" customFormat="1" x14ac:dyDescent="0.2"/>
    <row r="135" s="513" customFormat="1" x14ac:dyDescent="0.2"/>
    <row r="136" s="513" customFormat="1" x14ac:dyDescent="0.2"/>
    <row r="137" s="513" customFormat="1" x14ac:dyDescent="0.2"/>
    <row r="138" s="513" customFormat="1" x14ac:dyDescent="0.2"/>
    <row r="139" s="513" customFormat="1" x14ac:dyDescent="0.2"/>
    <row r="140" s="513" customFormat="1" x14ac:dyDescent="0.2"/>
    <row r="141" s="513" customFormat="1" x14ac:dyDescent="0.2"/>
    <row r="142" s="513" customFormat="1" x14ac:dyDescent="0.2"/>
    <row r="143" s="513" customFormat="1" x14ac:dyDescent="0.2"/>
    <row r="144" s="513" customFormat="1" x14ac:dyDescent="0.2"/>
    <row r="145" s="513" customFormat="1" x14ac:dyDescent="0.2"/>
    <row r="146" s="513" customFormat="1" x14ac:dyDescent="0.2"/>
    <row r="147" s="513" customFormat="1" x14ac:dyDescent="0.2"/>
    <row r="148" s="513" customFormat="1" x14ac:dyDescent="0.2"/>
    <row r="149" s="513" customFormat="1" x14ac:dyDescent="0.2"/>
    <row r="150" s="513" customFormat="1" x14ac:dyDescent="0.2"/>
    <row r="151" s="513" customFormat="1" x14ac:dyDescent="0.2"/>
    <row r="152" s="513" customFormat="1" x14ac:dyDescent="0.2"/>
    <row r="153" s="513" customFormat="1" x14ac:dyDescent="0.2"/>
    <row r="154" s="513" customFormat="1" x14ac:dyDescent="0.2"/>
    <row r="155" s="513" customFormat="1" x14ac:dyDescent="0.2"/>
    <row r="156" s="513" customFormat="1" x14ac:dyDescent="0.2"/>
    <row r="157" s="513" customFormat="1" x14ac:dyDescent="0.2"/>
    <row r="158" s="513" customFormat="1" x14ac:dyDescent="0.2"/>
    <row r="159" s="513" customFormat="1" x14ac:dyDescent="0.2"/>
    <row r="160" s="513" customFormat="1" x14ac:dyDescent="0.2"/>
    <row r="161" s="513" customFormat="1" x14ac:dyDescent="0.2"/>
    <row r="162" s="513" customFormat="1" x14ac:dyDescent="0.2"/>
    <row r="163" s="513" customFormat="1" x14ac:dyDescent="0.2"/>
    <row r="164" s="513" customFormat="1" x14ac:dyDescent="0.2"/>
    <row r="165" s="513" customFormat="1" x14ac:dyDescent="0.2"/>
    <row r="166" s="513" customFormat="1" x14ac:dyDescent="0.2"/>
    <row r="167" s="513" customFormat="1" x14ac:dyDescent="0.2"/>
    <row r="168" s="513" customFormat="1" x14ac:dyDescent="0.2"/>
    <row r="169" s="513" customFormat="1" x14ac:dyDescent="0.2"/>
    <row r="170" s="513" customFormat="1" x14ac:dyDescent="0.2"/>
    <row r="171" s="513" customFormat="1" x14ac:dyDescent="0.2"/>
    <row r="172" s="513" customFormat="1" x14ac:dyDescent="0.2"/>
    <row r="173" s="513" customFormat="1" x14ac:dyDescent="0.2"/>
    <row r="174" s="513" customFormat="1" x14ac:dyDescent="0.2"/>
    <row r="175" s="513" customFormat="1" x14ac:dyDescent="0.2"/>
    <row r="176" s="513" customFormat="1" x14ac:dyDescent="0.2"/>
    <row r="177" s="513" customFormat="1" x14ac:dyDescent="0.2"/>
    <row r="178" s="513" customFormat="1" x14ac:dyDescent="0.2"/>
    <row r="179" s="513" customFormat="1" x14ac:dyDescent="0.2"/>
    <row r="180" s="513" customFormat="1" x14ac:dyDescent="0.2"/>
    <row r="181" s="513" customFormat="1" x14ac:dyDescent="0.2"/>
    <row r="182" s="513" customFormat="1" x14ac:dyDescent="0.2"/>
    <row r="183" s="513" customFormat="1" x14ac:dyDescent="0.2"/>
    <row r="184" s="513" customFormat="1" x14ac:dyDescent="0.2"/>
    <row r="185" s="513" customFormat="1" x14ac:dyDescent="0.2"/>
    <row r="186" s="513" customFormat="1" x14ac:dyDescent="0.2"/>
    <row r="187" s="513" customFormat="1" x14ac:dyDescent="0.2"/>
    <row r="188" s="513" customFormat="1" x14ac:dyDescent="0.2"/>
    <row r="189" s="513" customFormat="1" x14ac:dyDescent="0.2"/>
    <row r="190" s="513" customFormat="1" x14ac:dyDescent="0.2"/>
    <row r="191" s="513" customFormat="1" x14ac:dyDescent="0.2"/>
    <row r="192" s="513" customFormat="1" x14ac:dyDescent="0.2"/>
    <row r="193" s="513" customFormat="1" x14ac:dyDescent="0.2"/>
    <row r="194" s="513" customFormat="1" x14ac:dyDescent="0.2"/>
    <row r="195" s="513" customFormat="1" x14ac:dyDescent="0.2"/>
    <row r="196" s="513" customFormat="1" x14ac:dyDescent="0.2"/>
    <row r="197" s="513" customFormat="1" x14ac:dyDescent="0.2"/>
    <row r="198" s="513" customFormat="1" x14ac:dyDescent="0.2"/>
    <row r="199" s="513" customFormat="1" x14ac:dyDescent="0.2"/>
    <row r="200" s="513" customFormat="1" x14ac:dyDescent="0.2"/>
    <row r="201" s="513" customFormat="1" x14ac:dyDescent="0.2"/>
    <row r="202" s="513" customFormat="1" x14ac:dyDescent="0.2"/>
    <row r="203" s="513" customFormat="1" x14ac:dyDescent="0.2"/>
    <row r="204" s="513" customFormat="1" x14ac:dyDescent="0.2"/>
    <row r="205" s="513" customFormat="1" x14ac:dyDescent="0.2"/>
    <row r="206" s="513" customFormat="1" x14ac:dyDescent="0.2"/>
    <row r="207" s="513" customFormat="1" x14ac:dyDescent="0.2"/>
    <row r="208" s="513" customFormat="1" x14ac:dyDescent="0.2"/>
    <row r="209" s="513" customFormat="1" x14ac:dyDescent="0.2"/>
    <row r="210" s="513" customFormat="1" x14ac:dyDescent="0.2"/>
    <row r="211" s="513" customFormat="1" x14ac:dyDescent="0.2"/>
    <row r="212" s="513" customFormat="1" x14ac:dyDescent="0.2"/>
    <row r="213" s="513" customFormat="1" x14ac:dyDescent="0.2"/>
    <row r="214" s="513" customFormat="1" x14ac:dyDescent="0.2"/>
    <row r="215" s="513" customFormat="1" x14ac:dyDescent="0.2"/>
    <row r="216" s="513" customFormat="1" x14ac:dyDescent="0.2"/>
    <row r="217" s="513" customFormat="1" x14ac:dyDescent="0.2"/>
    <row r="218" s="513" customFormat="1" x14ac:dyDescent="0.2"/>
    <row r="219" s="513" customFormat="1" x14ac:dyDescent="0.2"/>
    <row r="220" s="513" customFormat="1" x14ac:dyDescent="0.2"/>
    <row r="221" s="513" customFormat="1" x14ac:dyDescent="0.2"/>
    <row r="222" s="513" customFormat="1" x14ac:dyDescent="0.2"/>
    <row r="223" s="513" customFormat="1" x14ac:dyDescent="0.2"/>
    <row r="224" s="513" customFormat="1" x14ac:dyDescent="0.2"/>
    <row r="225" s="513" customFormat="1" x14ac:dyDescent="0.2"/>
    <row r="226" s="513" customFormat="1" x14ac:dyDescent="0.2"/>
    <row r="227" s="513" customFormat="1" x14ac:dyDescent="0.2"/>
    <row r="228" s="513" customFormat="1" x14ac:dyDescent="0.2"/>
    <row r="229" s="513" customFormat="1" x14ac:dyDescent="0.2"/>
    <row r="230" s="513" customFormat="1" x14ac:dyDescent="0.2"/>
    <row r="231" s="513" customFormat="1" x14ac:dyDescent="0.2"/>
    <row r="232" s="513" customFormat="1" x14ac:dyDescent="0.2"/>
    <row r="233" s="513" customFormat="1" x14ac:dyDescent="0.2"/>
    <row r="234" s="513" customFormat="1" x14ac:dyDescent="0.2"/>
    <row r="235" s="513" customFormat="1" x14ac:dyDescent="0.2"/>
    <row r="236" s="513" customFormat="1" x14ac:dyDescent="0.2"/>
    <row r="237" s="513" customFormat="1" x14ac:dyDescent="0.2"/>
    <row r="238" s="513" customFormat="1" x14ac:dyDescent="0.2"/>
    <row r="239" s="513" customFormat="1" x14ac:dyDescent="0.2"/>
    <row r="240" s="513" customFormat="1" x14ac:dyDescent="0.2"/>
    <row r="241" s="513" customFormat="1" x14ac:dyDescent="0.2"/>
    <row r="242" s="513" customFormat="1" x14ac:dyDescent="0.2"/>
    <row r="243" s="513" customFormat="1" x14ac:dyDescent="0.2"/>
    <row r="244" s="513" customFormat="1" x14ac:dyDescent="0.2"/>
    <row r="245" s="513" customFormat="1" x14ac:dyDescent="0.2"/>
    <row r="246" s="513" customFormat="1" x14ac:dyDescent="0.2"/>
    <row r="247" s="513" customFormat="1" x14ac:dyDescent="0.2"/>
    <row r="248" s="513" customFormat="1" x14ac:dyDescent="0.2"/>
    <row r="249" s="513" customFormat="1" x14ac:dyDescent="0.2"/>
    <row r="250" s="513" customFormat="1" x14ac:dyDescent="0.2"/>
    <row r="251" s="513" customFormat="1" x14ac:dyDescent="0.2"/>
    <row r="252" s="513" customFormat="1" x14ac:dyDescent="0.2"/>
    <row r="253" s="513" customFormat="1" x14ac:dyDescent="0.2"/>
    <row r="254" s="513" customFormat="1" x14ac:dyDescent="0.2"/>
    <row r="255" s="513" customFormat="1" x14ac:dyDescent="0.2"/>
    <row r="256" s="513" customFormat="1" x14ac:dyDescent="0.2"/>
    <row r="257" s="513" customFormat="1" x14ac:dyDescent="0.2"/>
    <row r="258" s="513" customFormat="1" x14ac:dyDescent="0.2"/>
    <row r="259" s="513" customFormat="1" x14ac:dyDescent="0.2"/>
    <row r="260" s="513" customFormat="1" x14ac:dyDescent="0.2"/>
    <row r="261" s="513" customFormat="1" x14ac:dyDescent="0.2"/>
    <row r="262" s="513" customFormat="1" x14ac:dyDescent="0.2"/>
    <row r="263" s="513" customFormat="1" x14ac:dyDescent="0.2"/>
    <row r="264" s="513" customFormat="1" x14ac:dyDescent="0.2"/>
    <row r="265" s="513" customFormat="1" x14ac:dyDescent="0.2"/>
    <row r="266" s="513" customFormat="1" x14ac:dyDescent="0.2"/>
    <row r="267" s="513" customFormat="1" x14ac:dyDescent="0.2"/>
    <row r="268" s="513" customFormat="1" x14ac:dyDescent="0.2"/>
    <row r="269" s="513" customFormat="1" x14ac:dyDescent="0.2"/>
    <row r="270" s="513" customFormat="1" x14ac:dyDescent="0.2"/>
    <row r="271" s="513" customFormat="1" x14ac:dyDescent="0.2"/>
    <row r="272" s="513" customFormat="1" x14ac:dyDescent="0.2"/>
    <row r="273" s="513" customFormat="1" x14ac:dyDescent="0.2"/>
    <row r="274" s="513" customFormat="1" x14ac:dyDescent="0.2"/>
    <row r="275" s="513" customFormat="1" x14ac:dyDescent="0.2"/>
    <row r="276" s="513" customFormat="1" x14ac:dyDescent="0.2"/>
    <row r="277" s="513" customFormat="1" x14ac:dyDescent="0.2"/>
    <row r="278" s="513" customFormat="1" x14ac:dyDescent="0.2"/>
    <row r="279" s="513" customFormat="1" x14ac:dyDescent="0.2"/>
  </sheetData>
  <dataValidations disablePrompts="1" count="1">
    <dataValidation type="list" allowBlank="1" showInputMessage="1" showErrorMessage="1" sqref="F21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E263"/>
  <sheetViews>
    <sheetView zoomScale="80" zoomScaleNormal="80" workbookViewId="0">
      <selection activeCell="B44" sqref="B44"/>
    </sheetView>
  </sheetViews>
  <sheetFormatPr defaultRowHeight="12.75" x14ac:dyDescent="0.2"/>
  <cols>
    <col min="1" max="1" width="3.7109375" style="513" customWidth="1"/>
    <col min="2" max="2" width="67.5703125" customWidth="1"/>
    <col min="3" max="6" width="12.85546875" customWidth="1"/>
    <col min="7" max="31" width="9.140625" style="513"/>
  </cols>
  <sheetData>
    <row r="1" spans="1:6" s="513" customFormat="1" x14ac:dyDescent="0.2">
      <c r="A1" s="511"/>
      <c r="B1" s="512"/>
      <c r="C1" s="512"/>
      <c r="D1" s="512"/>
      <c r="E1" s="512"/>
      <c r="F1" s="512"/>
    </row>
    <row r="2" spans="1:6" s="513" customFormat="1" ht="15.75" x14ac:dyDescent="0.25">
      <c r="A2" s="514"/>
      <c r="B2" s="515" t="str">
        <f>DNSP&amp;" - Financial Year Ending "&amp;YEAR&amp;""</f>
        <v>Endeavour Energy - Financial Year Ending 2015</v>
      </c>
      <c r="C2" s="512"/>
      <c r="D2" s="512"/>
      <c r="E2" s="512"/>
      <c r="F2" s="512"/>
    </row>
    <row r="3" spans="1:6" s="513" customFormat="1" x14ac:dyDescent="0.2">
      <c r="A3" s="511"/>
      <c r="B3" s="516"/>
      <c r="C3" s="512"/>
      <c r="D3" s="512"/>
      <c r="E3" s="512"/>
      <c r="F3" s="512"/>
    </row>
    <row r="4" spans="1:6" s="513" customFormat="1" ht="18" x14ac:dyDescent="0.25">
      <c r="A4" s="517"/>
      <c r="B4" s="518" t="s">
        <v>18</v>
      </c>
      <c r="C4" s="512"/>
      <c r="D4" s="512"/>
      <c r="E4" s="512"/>
      <c r="F4" s="512"/>
    </row>
    <row r="5" spans="1:6" s="513" customFormat="1" ht="18" x14ac:dyDescent="0.25">
      <c r="A5" s="517"/>
      <c r="B5" s="518"/>
      <c r="C5" s="512"/>
      <c r="D5" s="512"/>
      <c r="E5" s="512"/>
      <c r="F5" s="512"/>
    </row>
    <row r="6" spans="1:6" s="513" customFormat="1" ht="15.75" x14ac:dyDescent="0.2">
      <c r="A6" s="517"/>
      <c r="B6" s="519" t="s">
        <v>19</v>
      </c>
      <c r="C6" s="512"/>
      <c r="D6" s="512"/>
      <c r="E6" s="512"/>
      <c r="F6" s="512"/>
    </row>
    <row r="7" spans="1:6" ht="15.75" x14ac:dyDescent="0.25">
      <c r="A7" s="517"/>
      <c r="B7" s="30" t="s">
        <v>20</v>
      </c>
      <c r="C7" s="31"/>
      <c r="D7" s="104" t="s">
        <v>21</v>
      </c>
      <c r="E7" s="105" t="s">
        <v>22</v>
      </c>
      <c r="F7" s="105" t="s">
        <v>23</v>
      </c>
    </row>
    <row r="8" spans="1:6" x14ac:dyDescent="0.2">
      <c r="A8" s="517"/>
      <c r="B8" s="34"/>
      <c r="C8" s="35"/>
      <c r="D8" s="106" t="s">
        <v>24</v>
      </c>
      <c r="E8" s="107" t="s">
        <v>25</v>
      </c>
      <c r="F8" s="107" t="s">
        <v>26</v>
      </c>
    </row>
    <row r="9" spans="1:6" x14ac:dyDescent="0.2">
      <c r="A9" s="517"/>
      <c r="B9" s="38" t="s">
        <v>27</v>
      </c>
      <c r="C9" s="39"/>
      <c r="D9" s="106">
        <f>YEAR-2</f>
        <v>2013</v>
      </c>
      <c r="E9" s="107">
        <f>YEAR-1</f>
        <v>2014</v>
      </c>
      <c r="F9" s="107">
        <f>YEAR</f>
        <v>2015</v>
      </c>
    </row>
    <row r="10" spans="1:6" x14ac:dyDescent="0.2">
      <c r="A10" s="520"/>
      <c r="B10" s="500"/>
      <c r="C10" s="501"/>
      <c r="D10" s="41"/>
      <c r="E10" s="41"/>
      <c r="F10" s="42"/>
    </row>
    <row r="11" spans="1:6" x14ac:dyDescent="0.2">
      <c r="A11" s="517"/>
      <c r="B11" s="502" t="s">
        <v>28</v>
      </c>
      <c r="C11" s="503" t="s">
        <v>29</v>
      </c>
      <c r="D11" s="541">
        <v>200000</v>
      </c>
      <c r="E11" s="541">
        <v>210000</v>
      </c>
      <c r="F11" s="44">
        <f>'TUOS (t)'!AG82</f>
        <v>191755.00229656001</v>
      </c>
    </row>
    <row r="12" spans="1:6" x14ac:dyDescent="0.2">
      <c r="A12" s="517"/>
      <c r="B12" s="504"/>
      <c r="C12" s="503"/>
      <c r="D12" s="46"/>
      <c r="E12" s="47"/>
      <c r="F12" s="48"/>
    </row>
    <row r="13" spans="1:6" x14ac:dyDescent="0.2">
      <c r="A13" s="517"/>
      <c r="B13" s="504" t="s">
        <v>30</v>
      </c>
      <c r="C13" s="503" t="str">
        <f>C11</f>
        <v>$'000</v>
      </c>
      <c r="D13" s="542">
        <v>196000</v>
      </c>
      <c r="E13" s="542">
        <v>205000</v>
      </c>
      <c r="F13" s="543">
        <v>190000</v>
      </c>
    </row>
    <row r="14" spans="1:6" x14ac:dyDescent="0.2">
      <c r="A14" s="517"/>
      <c r="B14" s="504" t="s">
        <v>31</v>
      </c>
      <c r="C14" s="503" t="str">
        <f>C13</f>
        <v>$'000</v>
      </c>
      <c r="D14" s="46"/>
      <c r="E14" s="47"/>
      <c r="F14" s="48"/>
    </row>
    <row r="15" spans="1:6" x14ac:dyDescent="0.2">
      <c r="A15" s="517"/>
      <c r="B15" s="504" t="s">
        <v>32</v>
      </c>
      <c r="C15" s="503" t="str">
        <f>C14</f>
        <v>$'000</v>
      </c>
      <c r="D15" s="542">
        <v>7813.8503569823388</v>
      </c>
      <c r="E15" s="542">
        <v>7574.3489909631189</v>
      </c>
      <c r="F15" s="543">
        <v>7000</v>
      </c>
    </row>
    <row r="16" spans="1:6" x14ac:dyDescent="0.2">
      <c r="A16" s="517"/>
      <c r="B16" s="504"/>
      <c r="C16" s="503"/>
      <c r="D16" s="49"/>
      <c r="E16" s="49"/>
      <c r="F16" s="50"/>
    </row>
    <row r="17" spans="1:6" x14ac:dyDescent="0.2">
      <c r="A17" s="517"/>
      <c r="B17" s="505" t="s">
        <v>33</v>
      </c>
      <c r="C17" s="503" t="str">
        <f>C15</f>
        <v>$'000</v>
      </c>
      <c r="D17" s="51">
        <f>SUM(D13:D16)</f>
        <v>203813.85035698235</v>
      </c>
      <c r="E17" s="51">
        <f>SUM(E13:E16)</f>
        <v>212574.34899096313</v>
      </c>
      <c r="F17" s="52">
        <f>SUM(F13:F16)</f>
        <v>197000</v>
      </c>
    </row>
    <row r="18" spans="1:6" x14ac:dyDescent="0.2">
      <c r="A18" s="517"/>
      <c r="B18" s="506"/>
      <c r="C18" s="503"/>
      <c r="D18" s="54"/>
      <c r="E18" s="54"/>
      <c r="F18" s="55"/>
    </row>
    <row r="19" spans="1:6" x14ac:dyDescent="0.2">
      <c r="A19" s="517"/>
      <c r="B19" s="506" t="s">
        <v>34</v>
      </c>
      <c r="C19" s="503" t="str">
        <f>C17</f>
        <v>$'000</v>
      </c>
      <c r="D19" s="542">
        <v>10000</v>
      </c>
      <c r="E19" s="56"/>
      <c r="F19" s="55"/>
    </row>
    <row r="20" spans="1:6" x14ac:dyDescent="0.2">
      <c r="A20" s="517"/>
      <c r="B20" s="506"/>
      <c r="C20" s="503"/>
      <c r="D20" s="57"/>
      <c r="E20" s="57"/>
      <c r="F20" s="58"/>
    </row>
    <row r="21" spans="1:6" x14ac:dyDescent="0.2">
      <c r="A21" s="517"/>
      <c r="B21" s="507"/>
      <c r="C21" s="508"/>
      <c r="D21" s="61"/>
      <c r="E21" s="62"/>
      <c r="F21" s="63"/>
    </row>
    <row r="22" spans="1:6" s="513" customFormat="1" ht="15.75" x14ac:dyDescent="0.2">
      <c r="A22" s="520"/>
      <c r="B22" s="521"/>
      <c r="C22" s="522"/>
      <c r="D22" s="522"/>
      <c r="E22" s="522"/>
      <c r="F22" s="522"/>
    </row>
    <row r="23" spans="1:6" s="513" customFormat="1" ht="15.75" x14ac:dyDescent="0.2">
      <c r="A23" s="520"/>
      <c r="B23" s="519" t="s">
        <v>35</v>
      </c>
      <c r="C23" s="522"/>
      <c r="D23" s="522"/>
      <c r="E23" s="522"/>
      <c r="F23" s="522"/>
    </row>
    <row r="24" spans="1:6" ht="15.75" x14ac:dyDescent="0.25">
      <c r="A24" s="517"/>
      <c r="B24" s="30" t="s">
        <v>36</v>
      </c>
      <c r="C24" s="31"/>
      <c r="D24" s="108" t="s">
        <v>22</v>
      </c>
      <c r="E24" s="109" t="s">
        <v>23</v>
      </c>
      <c r="F24" s="105" t="s">
        <v>37</v>
      </c>
    </row>
    <row r="25" spans="1:6" x14ac:dyDescent="0.2">
      <c r="A25" s="517"/>
      <c r="B25" s="34"/>
      <c r="C25" s="35"/>
      <c r="D25" s="106" t="s">
        <v>24</v>
      </c>
      <c r="E25" s="107" t="s">
        <v>25</v>
      </c>
      <c r="F25" s="107" t="s">
        <v>26</v>
      </c>
    </row>
    <row r="26" spans="1:6" x14ac:dyDescent="0.2">
      <c r="A26" s="517"/>
      <c r="B26" s="38" t="s">
        <v>27</v>
      </c>
      <c r="C26" s="39"/>
      <c r="D26" s="110">
        <f>D9</f>
        <v>2013</v>
      </c>
      <c r="E26" s="111">
        <f>E9</f>
        <v>2014</v>
      </c>
      <c r="F26" s="112">
        <f>F9</f>
        <v>2015</v>
      </c>
    </row>
    <row r="27" spans="1:6" x14ac:dyDescent="0.2">
      <c r="A27" s="517"/>
      <c r="B27" s="53" t="s">
        <v>38</v>
      </c>
      <c r="C27" s="70" t="s">
        <v>39</v>
      </c>
      <c r="D27" s="544">
        <v>0.1</v>
      </c>
      <c r="E27" s="544">
        <v>0.1</v>
      </c>
      <c r="F27" s="544">
        <v>0.1</v>
      </c>
    </row>
    <row r="28" spans="1:6" x14ac:dyDescent="0.2">
      <c r="A28" s="517"/>
      <c r="B28" s="53"/>
      <c r="C28" s="70"/>
      <c r="D28" s="53"/>
      <c r="E28" s="53"/>
      <c r="F28" s="71"/>
    </row>
    <row r="29" spans="1:6" x14ac:dyDescent="0.2">
      <c r="A29" s="517"/>
      <c r="B29" s="53" t="s">
        <v>40</v>
      </c>
      <c r="C29" s="70" t="str">
        <f>C17</f>
        <v>$'000</v>
      </c>
      <c r="D29" s="50">
        <f>D19</f>
        <v>10000</v>
      </c>
      <c r="E29" s="72">
        <f>D33</f>
        <v>7000.0000000000182</v>
      </c>
      <c r="F29" s="50">
        <f>E33</f>
        <v>4999.9999999999854</v>
      </c>
    </row>
    <row r="30" spans="1:6" x14ac:dyDescent="0.2">
      <c r="A30" s="517"/>
      <c r="B30" s="53" t="s">
        <v>41</v>
      </c>
      <c r="C30" s="70" t="str">
        <f>C27</f>
        <v>%</v>
      </c>
      <c r="D30" s="48">
        <f>D29*D27</f>
        <v>1000</v>
      </c>
      <c r="E30" s="48">
        <f>E29*E27</f>
        <v>700.00000000000182</v>
      </c>
      <c r="F30" s="48">
        <f>F29*F27</f>
        <v>499.99999999999858</v>
      </c>
    </row>
    <row r="31" spans="1:6" x14ac:dyDescent="0.2">
      <c r="A31" s="517"/>
      <c r="B31" s="53" t="s">
        <v>42</v>
      </c>
      <c r="C31" s="70"/>
      <c r="D31" s="48">
        <f>D11-D17</f>
        <v>-3813.8503569823515</v>
      </c>
      <c r="E31" s="48">
        <f>E11-E17</f>
        <v>-2574.3489909631317</v>
      </c>
      <c r="F31" s="48">
        <f>F11-F17</f>
        <v>-5244.9977034399926</v>
      </c>
    </row>
    <row r="32" spans="1:6" x14ac:dyDescent="0.2">
      <c r="A32" s="517"/>
      <c r="B32" s="53" t="s">
        <v>43</v>
      </c>
      <c r="C32" s="70" t="str">
        <f>C29</f>
        <v>$'000</v>
      </c>
      <c r="D32" s="48">
        <f>D31*(((1+D27)^0.5)-1)</f>
        <v>-186.14964301763018</v>
      </c>
      <c r="E32" s="48">
        <f>E31*(((1+E27)^0.5)-1)</f>
        <v>-125.65100903690255</v>
      </c>
      <c r="F32" s="48">
        <f>F31*(((1+F27)^0.5)-1)</f>
        <v>-256.00229655999658</v>
      </c>
    </row>
    <row r="33" spans="1:6" x14ac:dyDescent="0.2">
      <c r="A33" s="517"/>
      <c r="B33" s="73" t="s">
        <v>44</v>
      </c>
      <c r="C33" s="74" t="str">
        <f>C32</f>
        <v>$'000</v>
      </c>
      <c r="D33" s="75">
        <f>SUM(D29:D32)</f>
        <v>7000.0000000000182</v>
      </c>
      <c r="E33" s="75">
        <f>SUM(E29:E32)</f>
        <v>4999.9999999999854</v>
      </c>
      <c r="F33" s="76">
        <f>SUM(F29:F32)</f>
        <v>-1.0000000000055707</v>
      </c>
    </row>
    <row r="34" spans="1:6" s="513" customFormat="1" x14ac:dyDescent="0.2"/>
    <row r="35" spans="1:6" s="513" customFormat="1" x14ac:dyDescent="0.2"/>
    <row r="36" spans="1:6" s="513" customFormat="1" x14ac:dyDescent="0.2"/>
    <row r="37" spans="1:6" s="513" customFormat="1" x14ac:dyDescent="0.2"/>
    <row r="38" spans="1:6" s="513" customFormat="1" x14ac:dyDescent="0.2"/>
    <row r="39" spans="1:6" s="513" customFormat="1" x14ac:dyDescent="0.2"/>
    <row r="40" spans="1:6" s="513" customFormat="1" x14ac:dyDescent="0.2"/>
    <row r="41" spans="1:6" s="513" customFormat="1" x14ac:dyDescent="0.2"/>
    <row r="42" spans="1:6" s="513" customFormat="1" x14ac:dyDescent="0.2"/>
    <row r="43" spans="1:6" s="513" customFormat="1" x14ac:dyDescent="0.2"/>
    <row r="44" spans="1:6" s="513" customFormat="1" x14ac:dyDescent="0.2"/>
    <row r="45" spans="1:6" s="513" customFormat="1" x14ac:dyDescent="0.2"/>
    <row r="46" spans="1:6" s="513" customFormat="1" x14ac:dyDescent="0.2"/>
    <row r="47" spans="1:6" s="513" customFormat="1" x14ac:dyDescent="0.2"/>
    <row r="48" spans="1:6" s="513" customFormat="1" x14ac:dyDescent="0.2"/>
    <row r="49" s="513" customFormat="1" x14ac:dyDescent="0.2"/>
    <row r="50" s="513" customFormat="1" x14ac:dyDescent="0.2"/>
    <row r="51" s="513" customFormat="1" x14ac:dyDescent="0.2"/>
    <row r="52" s="513" customFormat="1" x14ac:dyDescent="0.2"/>
    <row r="53" s="513" customFormat="1" x14ac:dyDescent="0.2"/>
    <row r="54" s="513" customFormat="1" x14ac:dyDescent="0.2"/>
    <row r="55" s="513" customFormat="1" x14ac:dyDescent="0.2"/>
    <row r="56" s="513" customFormat="1" x14ac:dyDescent="0.2"/>
    <row r="57" s="513" customFormat="1" x14ac:dyDescent="0.2"/>
    <row r="58" s="513" customFormat="1" x14ac:dyDescent="0.2"/>
    <row r="59" s="513" customFormat="1" x14ac:dyDescent="0.2"/>
    <row r="60" s="513" customFormat="1" x14ac:dyDescent="0.2"/>
    <row r="61" s="513" customFormat="1" x14ac:dyDescent="0.2"/>
    <row r="62" s="513" customFormat="1" x14ac:dyDescent="0.2"/>
    <row r="63" s="513" customFormat="1" x14ac:dyDescent="0.2"/>
    <row r="64" s="513" customFormat="1" x14ac:dyDescent="0.2"/>
    <row r="65" s="513" customFormat="1" x14ac:dyDescent="0.2"/>
    <row r="66" s="513" customFormat="1" x14ac:dyDescent="0.2"/>
    <row r="67" s="513" customFormat="1" x14ac:dyDescent="0.2"/>
    <row r="68" s="513" customFormat="1" x14ac:dyDescent="0.2"/>
    <row r="69" s="513" customFormat="1" x14ac:dyDescent="0.2"/>
    <row r="70" s="513" customFormat="1" x14ac:dyDescent="0.2"/>
    <row r="71" s="513" customFormat="1" x14ac:dyDescent="0.2"/>
    <row r="72" s="513" customFormat="1" x14ac:dyDescent="0.2"/>
    <row r="73" s="513" customFormat="1" x14ac:dyDescent="0.2"/>
    <row r="74" s="513" customFormat="1" x14ac:dyDescent="0.2"/>
    <row r="75" s="513" customFormat="1" x14ac:dyDescent="0.2"/>
    <row r="76" s="513" customFormat="1" x14ac:dyDescent="0.2"/>
    <row r="77" s="513" customFormat="1" x14ac:dyDescent="0.2"/>
    <row r="78" s="513" customFormat="1" x14ac:dyDescent="0.2"/>
    <row r="79" s="513" customFormat="1" x14ac:dyDescent="0.2"/>
    <row r="80" s="513" customFormat="1" x14ac:dyDescent="0.2"/>
    <row r="81" s="513" customFormat="1" x14ac:dyDescent="0.2"/>
    <row r="82" s="513" customFormat="1" x14ac:dyDescent="0.2"/>
    <row r="83" s="513" customFormat="1" x14ac:dyDescent="0.2"/>
    <row r="84" s="513" customFormat="1" x14ac:dyDescent="0.2"/>
    <row r="85" s="513" customFormat="1" x14ac:dyDescent="0.2"/>
    <row r="86" s="513" customFormat="1" x14ac:dyDescent="0.2"/>
    <row r="87" s="513" customFormat="1" x14ac:dyDescent="0.2"/>
    <row r="88" s="513" customFormat="1" x14ac:dyDescent="0.2"/>
    <row r="89" s="513" customFormat="1" x14ac:dyDescent="0.2"/>
    <row r="90" s="513" customFormat="1" x14ac:dyDescent="0.2"/>
    <row r="91" s="513" customFormat="1" x14ac:dyDescent="0.2"/>
    <row r="92" s="513" customFormat="1" x14ac:dyDescent="0.2"/>
    <row r="93" s="513" customFormat="1" x14ac:dyDescent="0.2"/>
    <row r="94" s="513" customFormat="1" x14ac:dyDescent="0.2"/>
    <row r="95" s="513" customFormat="1" x14ac:dyDescent="0.2"/>
    <row r="96" s="513" customFormat="1" x14ac:dyDescent="0.2"/>
    <row r="97" s="513" customFormat="1" x14ac:dyDescent="0.2"/>
    <row r="98" s="513" customFormat="1" x14ac:dyDescent="0.2"/>
    <row r="99" s="513" customFormat="1" x14ac:dyDescent="0.2"/>
    <row r="100" s="513" customFormat="1" x14ac:dyDescent="0.2"/>
    <row r="101" s="513" customFormat="1" x14ac:dyDescent="0.2"/>
    <row r="102" s="513" customFormat="1" x14ac:dyDescent="0.2"/>
    <row r="103" s="513" customFormat="1" x14ac:dyDescent="0.2"/>
    <row r="104" s="513" customFormat="1" x14ac:dyDescent="0.2"/>
    <row r="105" s="513" customFormat="1" x14ac:dyDescent="0.2"/>
    <row r="106" s="513" customFormat="1" x14ac:dyDescent="0.2"/>
    <row r="107" s="513" customFormat="1" x14ac:dyDescent="0.2"/>
    <row r="108" s="513" customFormat="1" x14ac:dyDescent="0.2"/>
    <row r="109" s="513" customFormat="1" x14ac:dyDescent="0.2"/>
    <row r="110" s="513" customFormat="1" x14ac:dyDescent="0.2"/>
    <row r="111" s="513" customFormat="1" x14ac:dyDescent="0.2"/>
    <row r="112" s="513" customFormat="1" x14ac:dyDescent="0.2"/>
    <row r="113" s="513" customFormat="1" x14ac:dyDescent="0.2"/>
    <row r="114" s="513" customFormat="1" x14ac:dyDescent="0.2"/>
    <row r="115" s="513" customFormat="1" x14ac:dyDescent="0.2"/>
    <row r="116" s="513" customFormat="1" x14ac:dyDescent="0.2"/>
    <row r="117" s="513" customFormat="1" x14ac:dyDescent="0.2"/>
    <row r="118" s="513" customFormat="1" x14ac:dyDescent="0.2"/>
    <row r="119" s="513" customFormat="1" x14ac:dyDescent="0.2"/>
    <row r="120" s="513" customFormat="1" x14ac:dyDescent="0.2"/>
    <row r="121" s="513" customFormat="1" x14ac:dyDescent="0.2"/>
    <row r="122" s="513" customFormat="1" x14ac:dyDescent="0.2"/>
    <row r="123" s="513" customFormat="1" x14ac:dyDescent="0.2"/>
    <row r="124" s="513" customFormat="1" x14ac:dyDescent="0.2"/>
    <row r="125" s="513" customFormat="1" x14ac:dyDescent="0.2"/>
    <row r="126" s="513" customFormat="1" x14ac:dyDescent="0.2"/>
    <row r="127" s="513" customFormat="1" x14ac:dyDescent="0.2"/>
    <row r="128" s="513" customFormat="1" x14ac:dyDescent="0.2"/>
    <row r="129" s="513" customFormat="1" x14ac:dyDescent="0.2"/>
    <row r="130" s="513" customFormat="1" x14ac:dyDescent="0.2"/>
    <row r="131" s="513" customFormat="1" x14ac:dyDescent="0.2"/>
    <row r="132" s="513" customFormat="1" x14ac:dyDescent="0.2"/>
    <row r="133" s="513" customFormat="1" x14ac:dyDescent="0.2"/>
    <row r="134" s="513" customFormat="1" x14ac:dyDescent="0.2"/>
    <row r="135" s="513" customFormat="1" x14ac:dyDescent="0.2"/>
    <row r="136" s="513" customFormat="1" x14ac:dyDescent="0.2"/>
    <row r="137" s="513" customFormat="1" x14ac:dyDescent="0.2"/>
    <row r="138" s="513" customFormat="1" x14ac:dyDescent="0.2"/>
    <row r="139" s="513" customFormat="1" x14ac:dyDescent="0.2"/>
    <row r="140" s="513" customFormat="1" x14ac:dyDescent="0.2"/>
    <row r="141" s="513" customFormat="1" x14ac:dyDescent="0.2"/>
    <row r="142" s="513" customFormat="1" x14ac:dyDescent="0.2"/>
    <row r="143" s="513" customFormat="1" x14ac:dyDescent="0.2"/>
    <row r="144" s="513" customFormat="1" x14ac:dyDescent="0.2"/>
    <row r="145" s="513" customFormat="1" x14ac:dyDescent="0.2"/>
    <row r="146" s="513" customFormat="1" x14ac:dyDescent="0.2"/>
    <row r="147" s="513" customFormat="1" x14ac:dyDescent="0.2"/>
    <row r="148" s="513" customFormat="1" x14ac:dyDescent="0.2"/>
    <row r="149" s="513" customFormat="1" x14ac:dyDescent="0.2"/>
    <row r="150" s="513" customFormat="1" x14ac:dyDescent="0.2"/>
    <row r="151" s="513" customFormat="1" x14ac:dyDescent="0.2"/>
    <row r="152" s="513" customFormat="1" x14ac:dyDescent="0.2"/>
    <row r="153" s="513" customFormat="1" x14ac:dyDescent="0.2"/>
    <row r="154" s="513" customFormat="1" x14ac:dyDescent="0.2"/>
    <row r="155" s="513" customFormat="1" x14ac:dyDescent="0.2"/>
    <row r="156" s="513" customFormat="1" x14ac:dyDescent="0.2"/>
    <row r="157" s="513" customFormat="1" x14ac:dyDescent="0.2"/>
    <row r="158" s="513" customFormat="1" x14ac:dyDescent="0.2"/>
    <row r="159" s="513" customFormat="1" x14ac:dyDescent="0.2"/>
    <row r="160" s="513" customFormat="1" x14ac:dyDescent="0.2"/>
    <row r="161" s="513" customFormat="1" x14ac:dyDescent="0.2"/>
    <row r="162" s="513" customFormat="1" x14ac:dyDescent="0.2"/>
    <row r="163" s="513" customFormat="1" x14ac:dyDescent="0.2"/>
    <row r="164" s="513" customFormat="1" x14ac:dyDescent="0.2"/>
    <row r="165" s="513" customFormat="1" x14ac:dyDescent="0.2"/>
    <row r="166" s="513" customFormat="1" x14ac:dyDescent="0.2"/>
    <row r="167" s="513" customFormat="1" x14ac:dyDescent="0.2"/>
    <row r="168" s="513" customFormat="1" x14ac:dyDescent="0.2"/>
    <row r="169" s="513" customFormat="1" x14ac:dyDescent="0.2"/>
    <row r="170" s="513" customFormat="1" x14ac:dyDescent="0.2"/>
    <row r="171" s="513" customFormat="1" x14ac:dyDescent="0.2"/>
    <row r="172" s="513" customFormat="1" x14ac:dyDescent="0.2"/>
    <row r="173" s="513" customFormat="1" x14ac:dyDescent="0.2"/>
    <row r="174" s="513" customFormat="1" x14ac:dyDescent="0.2"/>
    <row r="175" s="513" customFormat="1" x14ac:dyDescent="0.2"/>
    <row r="176" s="513" customFormat="1" x14ac:dyDescent="0.2"/>
    <row r="177" s="513" customFormat="1" x14ac:dyDescent="0.2"/>
    <row r="178" s="513" customFormat="1" x14ac:dyDescent="0.2"/>
    <row r="179" s="513" customFormat="1" x14ac:dyDescent="0.2"/>
    <row r="180" s="513" customFormat="1" x14ac:dyDescent="0.2"/>
    <row r="181" s="513" customFormat="1" x14ac:dyDescent="0.2"/>
    <row r="182" s="513" customFormat="1" x14ac:dyDescent="0.2"/>
    <row r="183" s="513" customFormat="1" x14ac:dyDescent="0.2"/>
    <row r="184" s="513" customFormat="1" x14ac:dyDescent="0.2"/>
    <row r="185" s="513" customFormat="1" x14ac:dyDescent="0.2"/>
    <row r="186" s="513" customFormat="1" x14ac:dyDescent="0.2"/>
    <row r="187" s="513" customFormat="1" x14ac:dyDescent="0.2"/>
    <row r="188" s="513" customFormat="1" x14ac:dyDescent="0.2"/>
    <row r="189" s="513" customFormat="1" x14ac:dyDescent="0.2"/>
    <row r="190" s="513" customFormat="1" x14ac:dyDescent="0.2"/>
    <row r="191" s="513" customFormat="1" x14ac:dyDescent="0.2"/>
    <row r="192" s="513" customFormat="1" x14ac:dyDescent="0.2"/>
    <row r="193" s="513" customFormat="1" x14ac:dyDescent="0.2"/>
    <row r="194" s="513" customFormat="1" x14ac:dyDescent="0.2"/>
    <row r="195" s="513" customFormat="1" x14ac:dyDescent="0.2"/>
    <row r="196" s="513" customFormat="1" x14ac:dyDescent="0.2"/>
    <row r="197" s="513" customFormat="1" x14ac:dyDescent="0.2"/>
    <row r="198" s="513" customFormat="1" x14ac:dyDescent="0.2"/>
    <row r="199" s="513" customFormat="1" x14ac:dyDescent="0.2"/>
    <row r="200" s="513" customFormat="1" x14ac:dyDescent="0.2"/>
    <row r="201" s="513" customFormat="1" x14ac:dyDescent="0.2"/>
    <row r="202" s="513" customFormat="1" x14ac:dyDescent="0.2"/>
    <row r="203" s="513" customFormat="1" x14ac:dyDescent="0.2"/>
    <row r="204" s="513" customFormat="1" x14ac:dyDescent="0.2"/>
    <row r="205" s="513" customFormat="1" x14ac:dyDescent="0.2"/>
    <row r="206" s="513" customFormat="1" x14ac:dyDescent="0.2"/>
    <row r="207" s="513" customFormat="1" x14ac:dyDescent="0.2"/>
    <row r="208" s="513" customFormat="1" x14ac:dyDescent="0.2"/>
    <row r="209" s="513" customFormat="1" x14ac:dyDescent="0.2"/>
    <row r="210" s="513" customFormat="1" x14ac:dyDescent="0.2"/>
    <row r="211" s="513" customFormat="1" x14ac:dyDescent="0.2"/>
    <row r="212" s="513" customFormat="1" x14ac:dyDescent="0.2"/>
    <row r="213" s="513" customFormat="1" x14ac:dyDescent="0.2"/>
    <row r="214" s="513" customFormat="1" x14ac:dyDescent="0.2"/>
    <row r="215" s="513" customFormat="1" x14ac:dyDescent="0.2"/>
    <row r="216" s="513" customFormat="1" x14ac:dyDescent="0.2"/>
    <row r="217" s="513" customFormat="1" x14ac:dyDescent="0.2"/>
    <row r="218" s="513" customFormat="1" x14ac:dyDescent="0.2"/>
    <row r="219" s="513" customFormat="1" x14ac:dyDescent="0.2"/>
    <row r="220" s="513" customFormat="1" x14ac:dyDescent="0.2"/>
    <row r="221" s="513" customFormat="1" x14ac:dyDescent="0.2"/>
    <row r="222" s="513" customFormat="1" x14ac:dyDescent="0.2"/>
    <row r="223" s="513" customFormat="1" x14ac:dyDescent="0.2"/>
    <row r="224" s="513" customFormat="1" x14ac:dyDescent="0.2"/>
    <row r="225" s="513" customFormat="1" x14ac:dyDescent="0.2"/>
    <row r="226" s="513" customFormat="1" x14ac:dyDescent="0.2"/>
    <row r="227" s="513" customFormat="1" x14ac:dyDescent="0.2"/>
    <row r="228" s="513" customFormat="1" x14ac:dyDescent="0.2"/>
    <row r="229" s="513" customFormat="1" x14ac:dyDescent="0.2"/>
    <row r="230" s="513" customFormat="1" x14ac:dyDescent="0.2"/>
    <row r="231" s="513" customFormat="1" x14ac:dyDescent="0.2"/>
    <row r="232" s="513" customFormat="1" x14ac:dyDescent="0.2"/>
    <row r="233" s="513" customFormat="1" x14ac:dyDescent="0.2"/>
    <row r="234" s="513" customFormat="1" x14ac:dyDescent="0.2"/>
    <row r="235" s="513" customFormat="1" x14ac:dyDescent="0.2"/>
    <row r="236" s="513" customFormat="1" x14ac:dyDescent="0.2"/>
    <row r="237" s="513" customFormat="1" x14ac:dyDescent="0.2"/>
    <row r="238" s="513" customFormat="1" x14ac:dyDescent="0.2"/>
    <row r="239" s="513" customFormat="1" x14ac:dyDescent="0.2"/>
    <row r="240" s="513" customFormat="1" x14ac:dyDescent="0.2"/>
    <row r="241" s="513" customFormat="1" x14ac:dyDescent="0.2"/>
    <row r="242" s="513" customFormat="1" x14ac:dyDescent="0.2"/>
    <row r="243" s="513" customFormat="1" x14ac:dyDescent="0.2"/>
    <row r="244" s="513" customFormat="1" x14ac:dyDescent="0.2"/>
    <row r="245" s="513" customFormat="1" x14ac:dyDescent="0.2"/>
    <row r="246" s="513" customFormat="1" x14ac:dyDescent="0.2"/>
    <row r="247" s="513" customFormat="1" x14ac:dyDescent="0.2"/>
    <row r="248" s="513" customFormat="1" x14ac:dyDescent="0.2"/>
    <row r="249" s="513" customFormat="1" x14ac:dyDescent="0.2"/>
    <row r="250" s="513" customFormat="1" x14ac:dyDescent="0.2"/>
    <row r="251" s="513" customFormat="1" x14ac:dyDescent="0.2"/>
    <row r="252" s="513" customFormat="1" x14ac:dyDescent="0.2"/>
    <row r="253" s="513" customFormat="1" x14ac:dyDescent="0.2"/>
    <row r="254" s="513" customFormat="1" x14ac:dyDescent="0.2"/>
    <row r="255" s="513" customFormat="1" x14ac:dyDescent="0.2"/>
    <row r="256" s="513" customFormat="1" x14ac:dyDescent="0.2"/>
    <row r="257" s="513" customFormat="1" x14ac:dyDescent="0.2"/>
    <row r="258" s="513" customFormat="1" x14ac:dyDescent="0.2"/>
    <row r="259" s="513" customFormat="1" x14ac:dyDescent="0.2"/>
    <row r="260" s="513" customFormat="1" x14ac:dyDescent="0.2"/>
    <row r="261" s="513" customFormat="1" x14ac:dyDescent="0.2"/>
    <row r="262" s="513" customFormat="1" x14ac:dyDescent="0.2"/>
    <row r="263" s="513" customFormat="1" x14ac:dyDescent="0.2"/>
  </sheetData>
  <dataValidations disablePrompts="1" count="1">
    <dataValidation type="list" allowBlank="1" showInputMessage="1" showErrorMessage="1" sqref="F21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33"/>
  <sheetViews>
    <sheetView zoomScale="80" zoomScaleNormal="80" workbookViewId="0">
      <selection activeCell="J14" sqref="J14"/>
    </sheetView>
  </sheetViews>
  <sheetFormatPr defaultRowHeight="12.75" x14ac:dyDescent="0.2"/>
  <cols>
    <col min="1" max="1" width="1.140625" style="158" customWidth="1"/>
    <col min="2" max="2" width="67.5703125" style="29" customWidth="1"/>
    <col min="3" max="3" width="9.5703125" style="29" customWidth="1"/>
    <col min="4" max="4" width="12.85546875" style="29" customWidth="1"/>
    <col min="5" max="5" width="13.5703125" style="29" customWidth="1"/>
    <col min="6" max="6" width="12.28515625" style="29" customWidth="1"/>
    <col min="7" max="16384" width="9.140625" style="158"/>
  </cols>
  <sheetData>
    <row r="1" spans="1:6" x14ac:dyDescent="0.2">
      <c r="A1" s="156"/>
      <c r="B1" s="157"/>
      <c r="C1" s="157"/>
      <c r="D1" s="157"/>
      <c r="E1" s="157"/>
      <c r="F1" s="157"/>
    </row>
    <row r="2" spans="1:6" ht="15.75" x14ac:dyDescent="0.25">
      <c r="A2" s="159"/>
      <c r="B2" s="160" t="str">
        <f>DNSP&amp;" - financial year ending "&amp;YEAR&amp;""</f>
        <v>Endeavour Energy - financial year ending 2015</v>
      </c>
      <c r="C2" s="161"/>
      <c r="D2" s="162"/>
      <c r="E2" s="162"/>
      <c r="F2" s="163"/>
    </row>
    <row r="3" spans="1:6" x14ac:dyDescent="0.2">
      <c r="A3" s="156"/>
      <c r="B3" s="164"/>
      <c r="C3" s="161"/>
      <c r="E3" s="157"/>
      <c r="F3" s="157"/>
    </row>
    <row r="4" spans="1:6" ht="18" x14ac:dyDescent="0.25">
      <c r="A4" s="165"/>
      <c r="B4" s="166" t="s">
        <v>87</v>
      </c>
      <c r="D4" s="167"/>
    </row>
    <row r="5" spans="1:6" ht="18" x14ac:dyDescent="0.25">
      <c r="A5" s="165"/>
      <c r="B5" s="166"/>
      <c r="D5" s="167"/>
      <c r="E5" s="336"/>
      <c r="F5" s="336"/>
    </row>
    <row r="6" spans="1:6" ht="15.75" x14ac:dyDescent="0.2">
      <c r="A6" s="165"/>
      <c r="B6" s="168" t="s">
        <v>19</v>
      </c>
      <c r="D6" s="169"/>
    </row>
    <row r="7" spans="1:6" ht="15.75" x14ac:dyDescent="0.25">
      <c r="A7" s="165"/>
      <c r="B7" s="170" t="s">
        <v>20</v>
      </c>
      <c r="C7" s="31"/>
      <c r="D7" s="32" t="s">
        <v>21</v>
      </c>
      <c r="E7" s="33" t="s">
        <v>22</v>
      </c>
      <c r="F7" s="33" t="s">
        <v>23</v>
      </c>
    </row>
    <row r="8" spans="1:6" x14ac:dyDescent="0.2">
      <c r="A8" s="165"/>
      <c r="B8" s="34"/>
      <c r="C8" s="35"/>
      <c r="D8" s="36" t="s">
        <v>24</v>
      </c>
      <c r="E8" s="37" t="s">
        <v>25</v>
      </c>
      <c r="F8" s="37" t="s">
        <v>26</v>
      </c>
    </row>
    <row r="9" spans="1:6" x14ac:dyDescent="0.2">
      <c r="A9" s="165"/>
      <c r="B9" s="38" t="s">
        <v>27</v>
      </c>
      <c r="C9" s="39"/>
      <c r="D9" s="36">
        <f>YEAR-2</f>
        <v>2013</v>
      </c>
      <c r="E9" s="37">
        <f>YEAR-1</f>
        <v>2014</v>
      </c>
      <c r="F9" s="37">
        <f>YEAR</f>
        <v>2015</v>
      </c>
    </row>
    <row r="10" spans="1:6" x14ac:dyDescent="0.2">
      <c r="B10" s="171"/>
      <c r="C10" s="31"/>
      <c r="D10" s="171"/>
      <c r="E10" s="171"/>
      <c r="F10" s="172"/>
    </row>
    <row r="11" spans="1:6" x14ac:dyDescent="0.2">
      <c r="A11" s="165"/>
      <c r="B11" s="173" t="s">
        <v>88</v>
      </c>
      <c r="C11" s="174" t="s">
        <v>29</v>
      </c>
      <c r="D11" s="542">
        <v>50858.116330321034</v>
      </c>
      <c r="E11" s="542">
        <v>70041.994535922917</v>
      </c>
      <c r="F11" s="48">
        <f>'CCF (t)'!AG82</f>
        <v>103145.47308192117</v>
      </c>
    </row>
    <row r="12" spans="1:6" x14ac:dyDescent="0.2">
      <c r="A12" s="165"/>
      <c r="B12" s="45"/>
      <c r="C12" s="43"/>
      <c r="D12" s="46"/>
      <c r="E12" s="47"/>
      <c r="F12" s="48"/>
    </row>
    <row r="13" spans="1:6" x14ac:dyDescent="0.2">
      <c r="A13" s="165"/>
      <c r="B13" s="45" t="s">
        <v>89</v>
      </c>
      <c r="C13" s="43" t="str">
        <f>C11</f>
        <v>$'000</v>
      </c>
      <c r="D13" s="542">
        <v>50000</v>
      </c>
      <c r="E13" s="542">
        <v>75000</v>
      </c>
      <c r="F13" s="543">
        <v>100000</v>
      </c>
    </row>
    <row r="14" spans="1:6" x14ac:dyDescent="0.2">
      <c r="A14" s="165"/>
      <c r="B14" s="53"/>
      <c r="C14" s="43"/>
      <c r="D14" s="54"/>
      <c r="E14" s="54"/>
      <c r="F14" s="55"/>
    </row>
    <row r="15" spans="1:6" x14ac:dyDescent="0.2">
      <c r="A15" s="165"/>
      <c r="B15" s="53" t="s">
        <v>34</v>
      </c>
      <c r="C15" s="43" t="str">
        <f>C13</f>
        <v>$'000</v>
      </c>
      <c r="D15" s="542">
        <v>1000</v>
      </c>
      <c r="E15" s="175"/>
      <c r="F15" s="55"/>
    </row>
    <row r="16" spans="1:6" x14ac:dyDescent="0.2">
      <c r="A16" s="165"/>
      <c r="B16" s="53"/>
      <c r="C16" s="43"/>
      <c r="D16" s="57"/>
      <c r="E16" s="57"/>
      <c r="F16" s="58"/>
    </row>
    <row r="17" spans="1:6" x14ac:dyDescent="0.2">
      <c r="A17" s="165"/>
      <c r="B17" s="59"/>
      <c r="C17" s="60"/>
      <c r="D17" s="61"/>
      <c r="E17" s="62"/>
      <c r="F17" s="63"/>
    </row>
    <row r="18" spans="1:6" ht="15.75" x14ac:dyDescent="0.2">
      <c r="B18" s="176"/>
    </row>
    <row r="19" spans="1:6" ht="15.75" x14ac:dyDescent="0.2">
      <c r="B19" s="168" t="s">
        <v>35</v>
      </c>
    </row>
    <row r="20" spans="1:6" ht="15.75" x14ac:dyDescent="0.25">
      <c r="A20" s="165"/>
      <c r="B20" s="170" t="s">
        <v>36</v>
      </c>
      <c r="C20" s="31"/>
      <c r="D20" s="65" t="s">
        <v>22</v>
      </c>
      <c r="E20" s="66" t="s">
        <v>23</v>
      </c>
      <c r="F20" s="33" t="s">
        <v>37</v>
      </c>
    </row>
    <row r="21" spans="1:6" x14ac:dyDescent="0.2">
      <c r="A21" s="165"/>
      <c r="B21" s="34"/>
      <c r="C21" s="35"/>
      <c r="D21" s="36" t="s">
        <v>24</v>
      </c>
      <c r="E21" s="37" t="s">
        <v>25</v>
      </c>
      <c r="F21" s="37" t="s">
        <v>26</v>
      </c>
    </row>
    <row r="22" spans="1:6" x14ac:dyDescent="0.2">
      <c r="A22" s="165"/>
      <c r="B22" s="38" t="s">
        <v>27</v>
      </c>
      <c r="C22" s="39"/>
      <c r="D22" s="67">
        <f>D9</f>
        <v>2013</v>
      </c>
      <c r="E22" s="68">
        <f>E9</f>
        <v>2014</v>
      </c>
      <c r="F22" s="69">
        <f>F9</f>
        <v>2015</v>
      </c>
    </row>
    <row r="23" spans="1:6" x14ac:dyDescent="0.2">
      <c r="A23" s="165"/>
      <c r="B23" s="53" t="s">
        <v>38</v>
      </c>
      <c r="C23" s="70" t="s">
        <v>39</v>
      </c>
      <c r="D23" s="544">
        <v>0.1</v>
      </c>
      <c r="E23" s="544">
        <v>0.1</v>
      </c>
      <c r="F23" s="544">
        <v>0.1</v>
      </c>
    </row>
    <row r="24" spans="1:6" x14ac:dyDescent="0.2">
      <c r="A24" s="165"/>
      <c r="B24" s="53"/>
      <c r="C24" s="70"/>
      <c r="D24" s="53"/>
      <c r="E24" s="53"/>
      <c r="F24" s="71"/>
    </row>
    <row r="25" spans="1:6" x14ac:dyDescent="0.2">
      <c r="A25" s="165"/>
      <c r="B25" s="53" t="s">
        <v>40</v>
      </c>
      <c r="C25" s="70" t="str">
        <f>C15</f>
        <v>$'000</v>
      </c>
      <c r="D25" s="177">
        <f>D15</f>
        <v>1000</v>
      </c>
      <c r="E25" s="178">
        <f>D29</f>
        <v>2000.0000000000011</v>
      </c>
      <c r="F25" s="177">
        <f>E29</f>
        <v>-3000.0000000000023</v>
      </c>
    </row>
    <row r="26" spans="1:6" x14ac:dyDescent="0.2">
      <c r="A26" s="165"/>
      <c r="B26" s="53" t="s">
        <v>41</v>
      </c>
      <c r="C26" s="70" t="str">
        <f>C23</f>
        <v>%</v>
      </c>
      <c r="D26" s="48">
        <f>D25*D23</f>
        <v>100</v>
      </c>
      <c r="E26" s="48">
        <f>E25*E23</f>
        <v>200.00000000000011</v>
      </c>
      <c r="F26" s="48">
        <f>F25*F23</f>
        <v>-300.00000000000023</v>
      </c>
    </row>
    <row r="27" spans="1:6" x14ac:dyDescent="0.2">
      <c r="A27" s="165"/>
      <c r="B27" s="53" t="s">
        <v>42</v>
      </c>
      <c r="C27" s="70"/>
      <c r="D27" s="48">
        <f>D11-D13</f>
        <v>858.11633032103418</v>
      </c>
      <c r="E27" s="48">
        <f>E11-E13</f>
        <v>-4958.0054640770832</v>
      </c>
      <c r="F27" s="48">
        <f>F11-F13</f>
        <v>3145.4730819211691</v>
      </c>
    </row>
    <row r="28" spans="1:6" x14ac:dyDescent="0.2">
      <c r="A28" s="165"/>
      <c r="B28" s="53" t="s">
        <v>43</v>
      </c>
      <c r="C28" s="70" t="str">
        <f>C25</f>
        <v>$'000</v>
      </c>
      <c r="D28" s="48">
        <f>D27*(((1+D23)^0.5)-1)</f>
        <v>41.883669678967038</v>
      </c>
      <c r="E28" s="48">
        <f>E27*(((1+E23)^0.5)-1)</f>
        <v>-241.99453592292053</v>
      </c>
      <c r="F28" s="48">
        <f>F27*(((1+F23)^0.5)-1)</f>
        <v>153.52691807878927</v>
      </c>
    </row>
    <row r="29" spans="1:6" x14ac:dyDescent="0.2">
      <c r="A29" s="165"/>
      <c r="B29" s="73" t="s">
        <v>90</v>
      </c>
      <c r="C29" s="74" t="str">
        <f>C28</f>
        <v>$'000</v>
      </c>
      <c r="D29" s="75">
        <f>SUM(D25:D28)</f>
        <v>2000.0000000000011</v>
      </c>
      <c r="E29" s="75">
        <f>SUM(E25:E28)</f>
        <v>-3000.0000000000023</v>
      </c>
      <c r="F29" s="76">
        <f>SUM(F25:F28)</f>
        <v>-1.0000000000443947</v>
      </c>
    </row>
    <row r="33" spans="2:6" x14ac:dyDescent="0.2">
      <c r="B33" s="158"/>
      <c r="C33" s="158"/>
      <c r="D33" s="158"/>
      <c r="E33" s="158"/>
      <c r="F33" s="158"/>
    </row>
  </sheetData>
  <dataValidations disablePrompts="1" count="1">
    <dataValidation type="list" allowBlank="1" showInputMessage="1" showErrorMessage="1" sqref="F17">
      <formula1>"NO,YES"</formula1>
    </dataValidation>
  </dataValidations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2:AB97"/>
  <sheetViews>
    <sheetView zoomScale="85" zoomScaleNormal="85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U7" sqref="U7"/>
    </sheetView>
  </sheetViews>
  <sheetFormatPr defaultRowHeight="12.75" x14ac:dyDescent="0.2"/>
  <cols>
    <col min="1" max="1" width="2.140625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.7109375" style="26" customWidth="1"/>
    <col min="8" max="27" width="10.140625" style="26" customWidth="1"/>
    <col min="28" max="28" width="1.7109375" style="40" customWidth="1"/>
    <col min="29" max="16384" width="9.140625" style="40"/>
  </cols>
  <sheetData>
    <row r="2" spans="3:27" ht="12.75" hidden="1" customHeight="1" x14ac:dyDescent="0.2">
      <c r="G2" s="197"/>
    </row>
    <row r="3" spans="3:27" ht="12.75" hidden="1" customHeight="1" x14ac:dyDescent="0.2">
      <c r="G3" s="197"/>
    </row>
    <row r="4" spans="3:27" ht="12.75" hidden="1" customHeight="1" x14ac:dyDescent="0.2">
      <c r="G4" s="197"/>
    </row>
    <row r="5" spans="3:27" ht="12.75" hidden="1" customHeight="1" x14ac:dyDescent="0.2">
      <c r="G5" s="197"/>
    </row>
    <row r="6" spans="3:27" s="24" customFormat="1" ht="12.75" hidden="1" customHeight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3:27" ht="15.75" x14ac:dyDescent="0.2">
      <c r="C7" s="232" t="str">
        <f>DNSP</f>
        <v>Endeavour Energy</v>
      </c>
      <c r="D7" s="179"/>
      <c r="G7" s="235" t="s">
        <v>91</v>
      </c>
      <c r="H7" s="233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</row>
    <row r="8" spans="3:27" x14ac:dyDescent="0.2">
      <c r="C8" s="181"/>
      <c r="D8" s="179"/>
    </row>
    <row r="9" spans="3:27" ht="18" x14ac:dyDescent="0.25">
      <c r="C9" s="27" t="s">
        <v>130</v>
      </c>
      <c r="D9" s="179"/>
      <c r="E9" s="182"/>
      <c r="F9" s="182"/>
      <c r="G9" s="179"/>
      <c r="H9" s="179"/>
      <c r="I9" s="183"/>
      <c r="J9" s="183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3"/>
      <c r="Y9" s="184"/>
      <c r="Z9" s="183"/>
      <c r="AA9" s="183"/>
    </row>
    <row r="10" spans="3:27" ht="15" x14ac:dyDescent="0.2">
      <c r="C10" s="179"/>
      <c r="D10" s="187"/>
      <c r="E10" s="188"/>
      <c r="F10" s="188"/>
      <c r="G10" s="189"/>
      <c r="H10" s="18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</row>
    <row r="11" spans="3:27" s="191" customFormat="1" ht="15.75" x14ac:dyDescent="0.2">
      <c r="C11" s="206" t="s">
        <v>128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59"/>
      <c r="Z11" s="559"/>
      <c r="AA11" s="560"/>
    </row>
    <row r="12" spans="3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137</v>
      </c>
      <c r="H12" s="555" t="s">
        <v>135</v>
      </c>
      <c r="I12" s="556"/>
      <c r="J12" s="556"/>
      <c r="K12" s="557"/>
      <c r="L12" s="555" t="s">
        <v>131</v>
      </c>
      <c r="M12" s="556"/>
      <c r="N12" s="556"/>
      <c r="O12" s="557"/>
      <c r="P12" s="555" t="s">
        <v>132</v>
      </c>
      <c r="Q12" s="556"/>
      <c r="R12" s="556"/>
      <c r="S12" s="557"/>
      <c r="T12" s="555" t="s">
        <v>133</v>
      </c>
      <c r="U12" s="556"/>
      <c r="V12" s="556"/>
      <c r="W12" s="557"/>
      <c r="X12" s="555" t="s">
        <v>134</v>
      </c>
      <c r="Y12" s="556"/>
      <c r="Z12" s="556"/>
      <c r="AA12" s="557"/>
    </row>
    <row r="13" spans="3:27" x14ac:dyDescent="0.2">
      <c r="C13" s="552"/>
      <c r="D13" s="552"/>
      <c r="E13" s="554"/>
      <c r="F13" s="554"/>
      <c r="G13" s="210" t="s">
        <v>136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3:27" x14ac:dyDescent="0.2">
      <c r="C14" s="525" t="s">
        <v>343</v>
      </c>
      <c r="D14" s="526"/>
      <c r="E14" s="527"/>
      <c r="F14" s="528"/>
      <c r="G14" s="193"/>
      <c r="H14" s="193"/>
      <c r="I14" s="193"/>
      <c r="J14" s="193"/>
      <c r="K14" s="193"/>
      <c r="L14" s="194"/>
      <c r="M14" s="194"/>
      <c r="N14" s="194"/>
      <c r="O14" s="194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</row>
    <row r="15" spans="3:27" s="24" customFormat="1" x14ac:dyDescent="0.2">
      <c r="C15" s="529" t="s">
        <v>244</v>
      </c>
      <c r="D15" s="530" t="s">
        <v>294</v>
      </c>
      <c r="E15" s="529" t="s">
        <v>254</v>
      </c>
      <c r="F15" s="531" t="s">
        <v>255</v>
      </c>
      <c r="G15" s="264">
        <v>800000</v>
      </c>
      <c r="H15" s="253"/>
      <c r="I15" s="253"/>
      <c r="J15" s="253"/>
      <c r="K15" s="253"/>
      <c r="L15" s="253">
        <v>4000000</v>
      </c>
      <c r="M15" s="253">
        <v>1000000</v>
      </c>
      <c r="N15" s="253"/>
      <c r="O15" s="253"/>
      <c r="P15" s="253"/>
      <c r="Q15" s="253" t="s">
        <v>120</v>
      </c>
      <c r="R15" s="253"/>
      <c r="S15" s="253" t="s">
        <v>120</v>
      </c>
      <c r="T15" s="253"/>
      <c r="U15" s="253"/>
      <c r="V15" s="253"/>
      <c r="W15" s="253"/>
      <c r="X15" s="253"/>
      <c r="Y15" s="253"/>
      <c r="Z15" s="253"/>
      <c r="AA15" s="253"/>
    </row>
    <row r="16" spans="3:27" s="24" customFormat="1" x14ac:dyDescent="0.2">
      <c r="C16" s="529" t="s">
        <v>256</v>
      </c>
      <c r="D16" s="530" t="s">
        <v>295</v>
      </c>
      <c r="E16" s="529" t="s">
        <v>254</v>
      </c>
      <c r="F16" s="531" t="s">
        <v>255</v>
      </c>
      <c r="G16" s="264">
        <v>100</v>
      </c>
      <c r="H16" s="253"/>
      <c r="I16" s="253">
        <v>250</v>
      </c>
      <c r="J16" s="253">
        <v>250</v>
      </c>
      <c r="K16" s="253">
        <v>500</v>
      </c>
      <c r="L16" s="253"/>
      <c r="M16" s="253"/>
      <c r="N16" s="253"/>
      <c r="O16" s="253"/>
      <c r="P16" s="253"/>
      <c r="Q16" s="253" t="s">
        <v>120</v>
      </c>
      <c r="R16" s="253"/>
      <c r="S16" s="253" t="s">
        <v>120</v>
      </c>
      <c r="T16" s="253"/>
      <c r="U16" s="253"/>
      <c r="V16" s="253"/>
      <c r="W16" s="253"/>
      <c r="X16" s="253"/>
      <c r="Y16" s="253"/>
      <c r="Z16" s="253"/>
      <c r="AA16" s="253"/>
    </row>
    <row r="17" spans="3:27" s="24" customFormat="1" x14ac:dyDescent="0.2">
      <c r="C17" s="529" t="s">
        <v>245</v>
      </c>
      <c r="D17" s="530" t="s">
        <v>296</v>
      </c>
      <c r="E17" s="529" t="s">
        <v>254</v>
      </c>
      <c r="F17" s="531" t="s">
        <v>255</v>
      </c>
      <c r="G17" s="264">
        <v>200</v>
      </c>
      <c r="H17" s="253"/>
      <c r="I17" s="253">
        <v>500</v>
      </c>
      <c r="J17" s="253">
        <v>500</v>
      </c>
      <c r="K17" s="253">
        <v>1000</v>
      </c>
      <c r="L17" s="253"/>
      <c r="M17" s="253"/>
      <c r="N17" s="253"/>
      <c r="O17" s="253"/>
      <c r="P17" s="253"/>
      <c r="Q17" s="253" t="s">
        <v>120</v>
      </c>
      <c r="R17" s="253"/>
      <c r="S17" s="253" t="s">
        <v>120</v>
      </c>
      <c r="T17" s="253"/>
      <c r="U17" s="253"/>
      <c r="V17" s="253"/>
      <c r="W17" s="253"/>
      <c r="X17" s="253"/>
      <c r="Y17" s="253"/>
      <c r="Z17" s="253"/>
      <c r="AA17" s="253"/>
    </row>
    <row r="18" spans="3:27" s="24" customFormat="1" x14ac:dyDescent="0.2">
      <c r="C18" s="529" t="s">
        <v>257</v>
      </c>
      <c r="D18" s="530" t="s">
        <v>297</v>
      </c>
      <c r="E18" s="529" t="s">
        <v>254</v>
      </c>
      <c r="F18" s="531" t="s">
        <v>255</v>
      </c>
      <c r="G18" s="264">
        <v>200000</v>
      </c>
      <c r="H18" s="253">
        <v>600000</v>
      </c>
      <c r="I18" s="253"/>
      <c r="J18" s="253"/>
      <c r="K18" s="253"/>
      <c r="L18" s="253"/>
      <c r="M18" s="253"/>
      <c r="N18" s="253"/>
      <c r="O18" s="253"/>
      <c r="P18" s="253"/>
      <c r="Q18" s="253" t="s">
        <v>120</v>
      </c>
      <c r="R18" s="253"/>
      <c r="S18" s="253" t="s">
        <v>120</v>
      </c>
      <c r="T18" s="253"/>
      <c r="U18" s="253"/>
      <c r="V18" s="253"/>
      <c r="W18" s="253"/>
      <c r="X18" s="253"/>
      <c r="Y18" s="253"/>
      <c r="Z18" s="253"/>
      <c r="AA18" s="253"/>
    </row>
    <row r="19" spans="3:27" s="24" customFormat="1" x14ac:dyDescent="0.2">
      <c r="C19" s="529" t="s">
        <v>236</v>
      </c>
      <c r="D19" s="530" t="s">
        <v>298</v>
      </c>
      <c r="E19" s="529" t="s">
        <v>254</v>
      </c>
      <c r="F19" s="531" t="s">
        <v>255</v>
      </c>
      <c r="G19" s="264">
        <v>100000</v>
      </c>
      <c r="H19" s="253">
        <v>300000</v>
      </c>
      <c r="I19" s="253"/>
      <c r="J19" s="253"/>
      <c r="K19" s="253"/>
      <c r="L19" s="253"/>
      <c r="M19" s="253"/>
      <c r="N19" s="253"/>
      <c r="O19" s="253"/>
      <c r="P19" s="253"/>
      <c r="Q19" s="253" t="s">
        <v>120</v>
      </c>
      <c r="R19" s="253"/>
      <c r="S19" s="253" t="s">
        <v>120</v>
      </c>
      <c r="T19" s="253"/>
      <c r="U19" s="253"/>
      <c r="V19" s="253"/>
      <c r="W19" s="253"/>
      <c r="X19" s="253"/>
      <c r="Y19" s="253"/>
      <c r="Z19" s="253"/>
      <c r="AA19" s="253"/>
    </row>
    <row r="20" spans="3:27" s="24" customFormat="1" x14ac:dyDescent="0.2">
      <c r="C20" s="529" t="s">
        <v>246</v>
      </c>
      <c r="D20" s="530" t="s">
        <v>299</v>
      </c>
      <c r="E20" s="529" t="s">
        <v>254</v>
      </c>
      <c r="F20" s="531" t="s">
        <v>255</v>
      </c>
      <c r="G20" s="264" t="s">
        <v>120</v>
      </c>
      <c r="H20" s="253"/>
      <c r="I20" s="253"/>
      <c r="J20" s="253"/>
      <c r="K20" s="253"/>
      <c r="L20" s="253"/>
      <c r="M20" s="253"/>
      <c r="N20" s="253"/>
      <c r="O20" s="253"/>
      <c r="P20" s="253"/>
      <c r="Q20" s="253" t="s">
        <v>120</v>
      </c>
      <c r="R20" s="253"/>
      <c r="S20" s="253" t="s">
        <v>120</v>
      </c>
      <c r="T20" s="253"/>
      <c r="U20" s="253"/>
      <c r="V20" s="253"/>
      <c r="W20" s="253"/>
      <c r="X20" s="253"/>
      <c r="Y20" s="253"/>
      <c r="Z20" s="253"/>
      <c r="AA20" s="253"/>
    </row>
    <row r="21" spans="3:27" s="24" customFormat="1" x14ac:dyDescent="0.2">
      <c r="C21" s="529" t="s">
        <v>258</v>
      </c>
      <c r="D21" s="530" t="s">
        <v>300</v>
      </c>
      <c r="E21" s="529" t="s">
        <v>254</v>
      </c>
      <c r="F21" s="531" t="s">
        <v>255</v>
      </c>
      <c r="G21" s="264" t="s">
        <v>120</v>
      </c>
      <c r="H21" s="253"/>
      <c r="I21" s="253"/>
      <c r="J21" s="253"/>
      <c r="K21" s="253"/>
      <c r="L21" s="253"/>
      <c r="M21" s="253"/>
      <c r="N21" s="253"/>
      <c r="O21" s="253"/>
      <c r="P21" s="253"/>
      <c r="Q21" s="253" t="s">
        <v>120</v>
      </c>
      <c r="R21" s="253"/>
      <c r="S21" s="253" t="s">
        <v>120</v>
      </c>
      <c r="T21" s="253"/>
      <c r="U21" s="253"/>
      <c r="V21" s="253"/>
      <c r="W21" s="253"/>
      <c r="X21" s="253"/>
      <c r="Y21" s="253"/>
      <c r="Z21" s="253"/>
      <c r="AA21" s="253"/>
    </row>
    <row r="22" spans="3:27" s="24" customFormat="1" x14ac:dyDescent="0.2">
      <c r="C22" s="529" t="s">
        <v>259</v>
      </c>
      <c r="D22" s="530" t="s">
        <v>301</v>
      </c>
      <c r="E22" s="529" t="s">
        <v>254</v>
      </c>
      <c r="F22" s="531" t="s">
        <v>255</v>
      </c>
      <c r="G22" s="264">
        <v>80000</v>
      </c>
      <c r="H22" s="253"/>
      <c r="I22" s="253"/>
      <c r="J22" s="253"/>
      <c r="K22" s="253"/>
      <c r="L22" s="253">
        <v>500000</v>
      </c>
      <c r="M22" s="253">
        <v>1000000</v>
      </c>
      <c r="N22" s="253"/>
      <c r="O22" s="253"/>
      <c r="P22" s="253"/>
      <c r="Q22" s="253" t="s">
        <v>120</v>
      </c>
      <c r="R22" s="253"/>
      <c r="S22" s="253" t="s">
        <v>120</v>
      </c>
      <c r="T22" s="253"/>
      <c r="U22" s="253"/>
      <c r="V22" s="253"/>
      <c r="W22" s="253"/>
      <c r="X22" s="253"/>
      <c r="Y22" s="253"/>
      <c r="Z22" s="253"/>
      <c r="AA22" s="253"/>
    </row>
    <row r="23" spans="3:27" s="24" customFormat="1" x14ac:dyDescent="0.2">
      <c r="C23" s="529" t="s">
        <v>260</v>
      </c>
      <c r="D23" s="530" t="s">
        <v>302</v>
      </c>
      <c r="E23" s="529" t="s">
        <v>254</v>
      </c>
      <c r="F23" s="531" t="s">
        <v>255</v>
      </c>
      <c r="G23" s="264" t="s">
        <v>120</v>
      </c>
      <c r="H23" s="253"/>
      <c r="I23" s="253"/>
      <c r="J23" s="253"/>
      <c r="K23" s="253"/>
      <c r="L23" s="253"/>
      <c r="M23" s="253"/>
      <c r="N23" s="253"/>
      <c r="O23" s="253"/>
      <c r="P23" s="253"/>
      <c r="Q23" s="253" t="s">
        <v>120</v>
      </c>
      <c r="R23" s="253"/>
      <c r="S23" s="253" t="s">
        <v>120</v>
      </c>
      <c r="T23" s="253"/>
      <c r="U23" s="253"/>
      <c r="V23" s="253"/>
      <c r="W23" s="253"/>
      <c r="X23" s="253"/>
      <c r="Y23" s="253"/>
      <c r="Z23" s="253"/>
      <c r="AA23" s="253"/>
    </row>
    <row r="24" spans="3:27" s="24" customFormat="1" x14ac:dyDescent="0.2">
      <c r="C24" s="529" t="s">
        <v>237</v>
      </c>
      <c r="D24" s="530" t="s">
        <v>303</v>
      </c>
      <c r="E24" s="529" t="s">
        <v>254</v>
      </c>
      <c r="F24" s="531" t="s">
        <v>255</v>
      </c>
      <c r="G24" s="264" t="s">
        <v>120</v>
      </c>
      <c r="H24" s="253"/>
      <c r="I24" s="253"/>
      <c r="J24" s="253"/>
      <c r="K24" s="253"/>
      <c r="L24" s="253"/>
      <c r="M24" s="253"/>
      <c r="N24" s="253"/>
      <c r="O24" s="253"/>
      <c r="P24" s="253"/>
      <c r="Q24" s="253" t="s">
        <v>120</v>
      </c>
      <c r="R24" s="253"/>
      <c r="S24" s="253" t="s">
        <v>120</v>
      </c>
      <c r="T24" s="253"/>
      <c r="U24" s="253"/>
      <c r="V24" s="253"/>
      <c r="W24" s="253"/>
      <c r="X24" s="253"/>
      <c r="Y24" s="253"/>
      <c r="Z24" s="253"/>
      <c r="AA24" s="253"/>
    </row>
    <row r="25" spans="3:27" s="24" customFormat="1" x14ac:dyDescent="0.2">
      <c r="C25" s="529" t="s">
        <v>238</v>
      </c>
      <c r="D25" s="530" t="s">
        <v>304</v>
      </c>
      <c r="E25" s="529" t="s">
        <v>254</v>
      </c>
      <c r="F25" s="531" t="s">
        <v>255</v>
      </c>
      <c r="G25" s="264">
        <v>1500</v>
      </c>
      <c r="H25" s="253"/>
      <c r="I25" s="253">
        <v>50000</v>
      </c>
      <c r="J25" s="253">
        <v>50000</v>
      </c>
      <c r="K25" s="253">
        <v>100000</v>
      </c>
      <c r="L25" s="253"/>
      <c r="M25" s="253"/>
      <c r="N25" s="253"/>
      <c r="O25" s="253"/>
      <c r="P25" s="253"/>
      <c r="Q25" s="253" t="s">
        <v>120</v>
      </c>
      <c r="R25" s="253"/>
      <c r="S25" s="253" t="s">
        <v>120</v>
      </c>
      <c r="T25" s="253"/>
      <c r="U25" s="253"/>
      <c r="V25" s="253"/>
      <c r="W25" s="253"/>
      <c r="X25" s="253"/>
      <c r="Y25" s="253"/>
      <c r="Z25" s="253"/>
      <c r="AA25" s="253"/>
    </row>
    <row r="26" spans="3:27" s="24" customFormat="1" x14ac:dyDescent="0.2">
      <c r="C26" s="529" t="s">
        <v>239</v>
      </c>
      <c r="D26" s="530" t="s">
        <v>305</v>
      </c>
      <c r="E26" s="529" t="s">
        <v>254</v>
      </c>
      <c r="F26" s="531" t="s">
        <v>255</v>
      </c>
      <c r="G26" s="264">
        <v>400</v>
      </c>
      <c r="H26" s="253"/>
      <c r="I26" s="253">
        <v>5000</v>
      </c>
      <c r="J26" s="253">
        <v>5000</v>
      </c>
      <c r="K26" s="253">
        <v>10000</v>
      </c>
      <c r="L26" s="253"/>
      <c r="M26" s="253"/>
      <c r="N26" s="253"/>
      <c r="O26" s="253"/>
      <c r="P26" s="253"/>
      <c r="Q26" s="253" t="s">
        <v>120</v>
      </c>
      <c r="R26" s="253"/>
      <c r="S26" s="253" t="s">
        <v>120</v>
      </c>
      <c r="T26" s="253"/>
      <c r="U26" s="253"/>
      <c r="V26" s="253"/>
      <c r="W26" s="253"/>
      <c r="X26" s="253"/>
      <c r="Y26" s="253"/>
      <c r="Z26" s="253"/>
      <c r="AA26" s="253"/>
    </row>
    <row r="27" spans="3:27" s="153" customFormat="1" x14ac:dyDescent="0.2">
      <c r="C27" s="529"/>
      <c r="D27" s="530"/>
      <c r="E27" s="529"/>
      <c r="F27" s="531"/>
      <c r="G27" s="264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3:27" s="24" customFormat="1" x14ac:dyDescent="0.2">
      <c r="C28" s="529"/>
      <c r="D28" s="530"/>
      <c r="E28" s="529"/>
      <c r="F28" s="531"/>
      <c r="G28" s="264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</row>
    <row r="29" spans="3:27" s="24" customFormat="1" x14ac:dyDescent="0.2">
      <c r="C29" s="255" t="s">
        <v>344</v>
      </c>
      <c r="D29" s="256"/>
      <c r="E29" s="257"/>
      <c r="F29" s="258"/>
      <c r="G29" s="265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</row>
    <row r="30" spans="3:27" s="24" customFormat="1" x14ac:dyDescent="0.2">
      <c r="C30" s="529" t="s">
        <v>261</v>
      </c>
      <c r="D30" s="530" t="s">
        <v>306</v>
      </c>
      <c r="E30" s="529" t="s">
        <v>254</v>
      </c>
      <c r="F30" s="531" t="s">
        <v>255</v>
      </c>
      <c r="G30" s="264">
        <v>10000</v>
      </c>
      <c r="H30" s="253" t="s">
        <v>120</v>
      </c>
      <c r="I30" s="253">
        <v>800000</v>
      </c>
      <c r="J30" s="253">
        <v>1000000</v>
      </c>
      <c r="K30" s="253">
        <v>1600000</v>
      </c>
      <c r="L30" s="253"/>
      <c r="M30" s="253" t="s">
        <v>120</v>
      </c>
      <c r="N30" s="253"/>
      <c r="O30" s="253"/>
      <c r="P30" s="253"/>
      <c r="Q30" s="253">
        <v>5000000</v>
      </c>
      <c r="R30" s="253"/>
      <c r="S30" s="253">
        <v>2500000</v>
      </c>
      <c r="T30" s="253"/>
      <c r="U30" s="253"/>
      <c r="V30" s="253"/>
      <c r="W30" s="253"/>
      <c r="X30" s="253"/>
      <c r="Y30" s="253"/>
      <c r="Z30" s="253"/>
      <c r="AA30" s="253"/>
    </row>
    <row r="31" spans="3:27" s="24" customFormat="1" x14ac:dyDescent="0.2">
      <c r="C31" s="529" t="s">
        <v>262</v>
      </c>
      <c r="D31" s="530" t="s">
        <v>307</v>
      </c>
      <c r="E31" s="529" t="s">
        <v>254</v>
      </c>
      <c r="F31" s="531" t="s">
        <v>255</v>
      </c>
      <c r="G31" s="264">
        <v>1000</v>
      </c>
      <c r="H31" s="253" t="s">
        <v>120</v>
      </c>
      <c r="I31" s="253">
        <v>80000</v>
      </c>
      <c r="J31" s="253">
        <v>100000</v>
      </c>
      <c r="K31" s="253">
        <v>160000</v>
      </c>
      <c r="L31" s="253"/>
      <c r="M31" s="253" t="s">
        <v>120</v>
      </c>
      <c r="N31" s="253"/>
      <c r="O31" s="253"/>
      <c r="P31" s="253"/>
      <c r="Q31" s="253">
        <f>Q30/10</f>
        <v>500000</v>
      </c>
      <c r="R31" s="253"/>
      <c r="S31" s="253">
        <f>S30/10</f>
        <v>250000</v>
      </c>
      <c r="T31" s="253"/>
      <c r="U31" s="253"/>
      <c r="V31" s="253"/>
      <c r="W31" s="253"/>
      <c r="X31" s="253"/>
      <c r="Y31" s="253"/>
      <c r="Z31" s="253"/>
      <c r="AA31" s="253"/>
    </row>
    <row r="32" spans="3:27" s="24" customFormat="1" x14ac:dyDescent="0.2">
      <c r="C32" s="529"/>
      <c r="D32" s="530"/>
      <c r="E32" s="529"/>
      <c r="F32" s="531"/>
      <c r="G32" s="264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</row>
    <row r="33" spans="3:27" s="24" customFormat="1" x14ac:dyDescent="0.2">
      <c r="C33" s="529"/>
      <c r="D33" s="530"/>
      <c r="E33" s="529"/>
      <c r="F33" s="531"/>
      <c r="G33" s="264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</row>
    <row r="34" spans="3:27" s="24" customFormat="1" x14ac:dyDescent="0.2">
      <c r="C34" s="255" t="s">
        <v>345</v>
      </c>
      <c r="D34" s="256"/>
      <c r="E34" s="257"/>
      <c r="F34" s="258"/>
      <c r="G34" s="265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</row>
    <row r="35" spans="3:27" s="24" customFormat="1" x14ac:dyDescent="0.2">
      <c r="C35" s="529" t="s">
        <v>247</v>
      </c>
      <c r="D35" s="530" t="s">
        <v>308</v>
      </c>
      <c r="E35" s="529" t="s">
        <v>254</v>
      </c>
      <c r="F35" s="531" t="s">
        <v>255</v>
      </c>
      <c r="G35" s="264">
        <v>667</v>
      </c>
      <c r="H35" s="253" t="s">
        <v>120</v>
      </c>
      <c r="I35" s="253">
        <v>250000</v>
      </c>
      <c r="J35" s="253">
        <v>300000</v>
      </c>
      <c r="K35" s="253">
        <v>600000</v>
      </c>
      <c r="L35" s="253"/>
      <c r="M35" s="253" t="s">
        <v>120</v>
      </c>
      <c r="N35" s="253"/>
      <c r="O35" s="253"/>
      <c r="P35" s="253"/>
      <c r="Q35" s="253">
        <v>2000000</v>
      </c>
      <c r="R35" s="253"/>
      <c r="S35" s="253">
        <v>1000000</v>
      </c>
      <c r="T35" s="253"/>
      <c r="U35" s="253"/>
      <c r="V35" s="253"/>
      <c r="W35" s="253"/>
      <c r="X35" s="253"/>
      <c r="Y35" s="253"/>
      <c r="Z35" s="253"/>
      <c r="AA35" s="253"/>
    </row>
    <row r="36" spans="3:27" s="24" customFormat="1" x14ac:dyDescent="0.2">
      <c r="C36" s="529" t="s">
        <v>248</v>
      </c>
      <c r="D36" s="530" t="s">
        <v>309</v>
      </c>
      <c r="E36" s="529" t="s">
        <v>285</v>
      </c>
      <c r="F36" s="531">
        <v>1.01</v>
      </c>
      <c r="G36" s="264">
        <v>1</v>
      </c>
      <c r="H36" s="253" t="s">
        <v>120</v>
      </c>
      <c r="I36" s="253">
        <v>25000</v>
      </c>
      <c r="J36" s="253">
        <v>30000</v>
      </c>
      <c r="K36" s="253">
        <v>60000</v>
      </c>
      <c r="L36" s="253"/>
      <c r="M36" s="253" t="s">
        <v>120</v>
      </c>
      <c r="N36" s="253"/>
      <c r="O36" s="253"/>
      <c r="P36" s="253"/>
      <c r="Q36" s="253">
        <v>200000</v>
      </c>
      <c r="R36" s="253"/>
      <c r="S36" s="253">
        <v>100000</v>
      </c>
      <c r="T36" s="253"/>
      <c r="U36" s="253"/>
      <c r="V36" s="253"/>
      <c r="W36" s="253"/>
      <c r="X36" s="253"/>
      <c r="Y36" s="253"/>
      <c r="Z36" s="253"/>
      <c r="AA36" s="253"/>
    </row>
    <row r="37" spans="3:27" s="24" customFormat="1" x14ac:dyDescent="0.2">
      <c r="C37" s="529" t="s">
        <v>249</v>
      </c>
      <c r="D37" s="530" t="s">
        <v>310</v>
      </c>
      <c r="E37" s="529" t="s">
        <v>285</v>
      </c>
      <c r="F37" s="531">
        <v>1.01</v>
      </c>
      <c r="G37" s="264">
        <v>1</v>
      </c>
      <c r="H37" s="253" t="s">
        <v>120</v>
      </c>
      <c r="I37" s="253">
        <v>25000</v>
      </c>
      <c r="J37" s="253">
        <v>30000</v>
      </c>
      <c r="K37" s="253">
        <v>60000</v>
      </c>
      <c r="L37" s="253"/>
      <c r="M37" s="253" t="s">
        <v>120</v>
      </c>
      <c r="N37" s="253"/>
      <c r="O37" s="253"/>
      <c r="P37" s="253"/>
      <c r="Q37" s="253">
        <v>200000</v>
      </c>
      <c r="R37" s="253"/>
      <c r="S37" s="253">
        <v>100000</v>
      </c>
      <c r="T37" s="253"/>
      <c r="U37" s="253"/>
      <c r="V37" s="253"/>
      <c r="W37" s="253"/>
      <c r="X37" s="253"/>
      <c r="Y37" s="253"/>
      <c r="Z37" s="253"/>
      <c r="AA37" s="253"/>
    </row>
    <row r="38" spans="3:27" s="24" customFormat="1" x14ac:dyDescent="0.2">
      <c r="C38" s="529" t="s">
        <v>250</v>
      </c>
      <c r="D38" s="530" t="s">
        <v>311</v>
      </c>
      <c r="E38" s="529" t="s">
        <v>286</v>
      </c>
      <c r="F38" s="531">
        <v>1.01</v>
      </c>
      <c r="G38" s="264">
        <v>1</v>
      </c>
      <c r="H38" s="253" t="s">
        <v>120</v>
      </c>
      <c r="I38" s="253">
        <v>25000</v>
      </c>
      <c r="J38" s="253">
        <v>30000</v>
      </c>
      <c r="K38" s="253">
        <v>60000</v>
      </c>
      <c r="L38" s="253"/>
      <c r="M38" s="253" t="s">
        <v>120</v>
      </c>
      <c r="N38" s="253"/>
      <c r="O38" s="253"/>
      <c r="P38" s="253"/>
      <c r="Q38" s="253">
        <v>200000</v>
      </c>
      <c r="R38" s="253"/>
      <c r="S38" s="253">
        <v>100000</v>
      </c>
      <c r="T38" s="253"/>
      <c r="U38" s="253"/>
      <c r="V38" s="253"/>
      <c r="W38" s="253"/>
      <c r="X38" s="253"/>
      <c r="Y38" s="253"/>
      <c r="Z38" s="253"/>
      <c r="AA38" s="253"/>
    </row>
    <row r="39" spans="3:27" s="24" customFormat="1" x14ac:dyDescent="0.2">
      <c r="C39" s="529" t="s">
        <v>251</v>
      </c>
      <c r="D39" s="530" t="s">
        <v>312</v>
      </c>
      <c r="E39" s="529" t="s">
        <v>285</v>
      </c>
      <c r="F39" s="531">
        <v>1.01</v>
      </c>
      <c r="G39" s="264">
        <v>1</v>
      </c>
      <c r="H39" s="253" t="s">
        <v>120</v>
      </c>
      <c r="I39" s="253">
        <v>25000</v>
      </c>
      <c r="J39" s="253">
        <v>30000</v>
      </c>
      <c r="K39" s="253">
        <v>60000</v>
      </c>
      <c r="L39" s="253"/>
      <c r="M39" s="253" t="s">
        <v>120</v>
      </c>
      <c r="N39" s="253"/>
      <c r="O39" s="253"/>
      <c r="P39" s="253"/>
      <c r="Q39" s="253">
        <v>200000</v>
      </c>
      <c r="R39" s="253"/>
      <c r="S39" s="253">
        <v>100000</v>
      </c>
      <c r="T39" s="253"/>
      <c r="U39" s="253"/>
      <c r="V39" s="253"/>
      <c r="W39" s="253"/>
      <c r="X39" s="253"/>
      <c r="Y39" s="253"/>
      <c r="Z39" s="253"/>
      <c r="AA39" s="253"/>
    </row>
    <row r="40" spans="3:27" s="24" customFormat="1" x14ac:dyDescent="0.2">
      <c r="C40" s="529" t="s">
        <v>263</v>
      </c>
      <c r="D40" s="530" t="s">
        <v>313</v>
      </c>
      <c r="E40" s="529" t="s">
        <v>285</v>
      </c>
      <c r="F40" s="531">
        <v>1.01</v>
      </c>
      <c r="G40" s="264">
        <v>1</v>
      </c>
      <c r="H40" s="253" t="s">
        <v>120</v>
      </c>
      <c r="I40" s="253">
        <v>25000</v>
      </c>
      <c r="J40" s="253">
        <v>30000</v>
      </c>
      <c r="K40" s="253">
        <v>60000</v>
      </c>
      <c r="L40" s="253"/>
      <c r="M40" s="253" t="s">
        <v>120</v>
      </c>
      <c r="N40" s="253"/>
      <c r="O40" s="253"/>
      <c r="P40" s="253"/>
      <c r="Q40" s="253">
        <v>200000</v>
      </c>
      <c r="R40" s="253"/>
      <c r="S40" s="253">
        <v>100000</v>
      </c>
      <c r="T40" s="253"/>
      <c r="U40" s="253"/>
      <c r="V40" s="253"/>
      <c r="W40" s="253"/>
      <c r="X40" s="253"/>
      <c r="Y40" s="253"/>
      <c r="Z40" s="253"/>
      <c r="AA40" s="253"/>
    </row>
    <row r="41" spans="3:27" s="153" customFormat="1" x14ac:dyDescent="0.2">
      <c r="C41" s="529" t="s">
        <v>252</v>
      </c>
      <c r="D41" s="530" t="s">
        <v>314</v>
      </c>
      <c r="E41" s="529" t="s">
        <v>285</v>
      </c>
      <c r="F41" s="531">
        <v>1.01</v>
      </c>
      <c r="G41" s="264">
        <v>1</v>
      </c>
      <c r="H41" s="253" t="s">
        <v>120</v>
      </c>
      <c r="I41" s="253">
        <v>25000</v>
      </c>
      <c r="J41" s="253">
        <v>30000</v>
      </c>
      <c r="K41" s="253">
        <v>60000</v>
      </c>
      <c r="L41" s="253"/>
      <c r="M41" s="253" t="s">
        <v>120</v>
      </c>
      <c r="N41" s="253"/>
      <c r="O41" s="253"/>
      <c r="P41" s="253"/>
      <c r="Q41" s="253">
        <v>200000</v>
      </c>
      <c r="R41" s="253"/>
      <c r="S41" s="253">
        <v>100000</v>
      </c>
      <c r="T41" s="253"/>
      <c r="U41" s="253"/>
      <c r="V41" s="253"/>
      <c r="W41" s="253"/>
      <c r="X41" s="253"/>
      <c r="Y41" s="253"/>
      <c r="Z41" s="253"/>
      <c r="AA41" s="253"/>
    </row>
    <row r="42" spans="3:27" s="24" customFormat="1" x14ac:dyDescent="0.2">
      <c r="C42" s="529" t="s">
        <v>253</v>
      </c>
      <c r="D42" s="530" t="s">
        <v>315</v>
      </c>
      <c r="E42" s="529" t="s">
        <v>285</v>
      </c>
      <c r="F42" s="531">
        <v>1.01</v>
      </c>
      <c r="G42" s="264">
        <v>1</v>
      </c>
      <c r="H42" s="253" t="s">
        <v>120</v>
      </c>
      <c r="I42" s="253">
        <v>25000</v>
      </c>
      <c r="J42" s="253">
        <v>30000</v>
      </c>
      <c r="K42" s="253">
        <v>60000</v>
      </c>
      <c r="L42" s="253"/>
      <c r="M42" s="253" t="s">
        <v>120</v>
      </c>
      <c r="N42" s="253"/>
      <c r="O42" s="253"/>
      <c r="P42" s="253"/>
      <c r="Q42" s="253">
        <v>200000</v>
      </c>
      <c r="R42" s="253"/>
      <c r="S42" s="253">
        <v>100000</v>
      </c>
      <c r="T42" s="253"/>
      <c r="U42" s="253"/>
      <c r="V42" s="253"/>
      <c r="W42" s="253"/>
      <c r="X42" s="253"/>
      <c r="Y42" s="253"/>
      <c r="Z42" s="253"/>
      <c r="AA42" s="253"/>
    </row>
    <row r="43" spans="3:27" s="24" customFormat="1" x14ac:dyDescent="0.2">
      <c r="C43" s="529" t="s">
        <v>240</v>
      </c>
      <c r="D43" s="530" t="s">
        <v>316</v>
      </c>
      <c r="E43" s="529" t="s">
        <v>285</v>
      </c>
      <c r="F43" s="531">
        <v>1.01</v>
      </c>
      <c r="G43" s="264">
        <v>1</v>
      </c>
      <c r="H43" s="253" t="s">
        <v>120</v>
      </c>
      <c r="I43" s="253">
        <v>25000</v>
      </c>
      <c r="J43" s="253">
        <v>30000</v>
      </c>
      <c r="K43" s="253">
        <v>60000</v>
      </c>
      <c r="L43" s="253"/>
      <c r="M43" s="253" t="s">
        <v>120</v>
      </c>
      <c r="N43" s="253"/>
      <c r="O43" s="253"/>
      <c r="P43" s="253"/>
      <c r="Q43" s="253">
        <v>200000</v>
      </c>
      <c r="R43" s="253"/>
      <c r="S43" s="253">
        <v>100000</v>
      </c>
      <c r="T43" s="253"/>
      <c r="U43" s="253"/>
      <c r="V43" s="253"/>
      <c r="W43" s="253"/>
      <c r="X43" s="253"/>
      <c r="Y43" s="253"/>
      <c r="Z43" s="253"/>
      <c r="AA43" s="253"/>
    </row>
    <row r="44" spans="3:27" s="24" customFormat="1" x14ac:dyDescent="0.2">
      <c r="C44" s="529" t="s">
        <v>264</v>
      </c>
      <c r="D44" s="530" t="s">
        <v>317</v>
      </c>
      <c r="E44" s="529" t="s">
        <v>285</v>
      </c>
      <c r="F44" s="531">
        <v>1.01</v>
      </c>
      <c r="G44" s="264">
        <v>1</v>
      </c>
      <c r="H44" s="253" t="s">
        <v>120</v>
      </c>
      <c r="I44" s="253">
        <v>25000</v>
      </c>
      <c r="J44" s="253">
        <v>30000</v>
      </c>
      <c r="K44" s="253">
        <v>60000</v>
      </c>
      <c r="L44" s="253"/>
      <c r="M44" s="253" t="s">
        <v>120</v>
      </c>
      <c r="N44" s="253"/>
      <c r="O44" s="253"/>
      <c r="P44" s="253"/>
      <c r="Q44" s="253">
        <v>200000</v>
      </c>
      <c r="R44" s="253"/>
      <c r="S44" s="253">
        <v>100000</v>
      </c>
      <c r="T44" s="253"/>
      <c r="U44" s="253"/>
      <c r="V44" s="253"/>
      <c r="W44" s="253"/>
      <c r="X44" s="253"/>
      <c r="Y44" s="253"/>
      <c r="Z44" s="253"/>
      <c r="AA44" s="253"/>
    </row>
    <row r="45" spans="3:27" s="24" customFormat="1" x14ac:dyDescent="0.2">
      <c r="C45" s="529"/>
      <c r="D45" s="530"/>
      <c r="E45" s="529"/>
      <c r="F45" s="531"/>
      <c r="G45" s="264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</row>
    <row r="46" spans="3:27" s="24" customFormat="1" x14ac:dyDescent="0.2">
      <c r="C46" s="529"/>
      <c r="D46" s="530"/>
      <c r="E46" s="529"/>
      <c r="F46" s="531"/>
      <c r="G46" s="264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</row>
    <row r="47" spans="3:27" s="24" customFormat="1" x14ac:dyDescent="0.2">
      <c r="C47" s="255" t="s">
        <v>346</v>
      </c>
      <c r="D47" s="256"/>
      <c r="E47" s="257"/>
      <c r="F47" s="258"/>
      <c r="G47" s="265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</row>
    <row r="48" spans="3:27" s="24" customFormat="1" x14ac:dyDescent="0.2">
      <c r="C48" s="529" t="s">
        <v>241</v>
      </c>
      <c r="D48" s="530" t="s">
        <v>318</v>
      </c>
      <c r="E48" s="529" t="s">
        <v>254</v>
      </c>
      <c r="F48" s="531" t="s">
        <v>255</v>
      </c>
      <c r="G48" s="264">
        <v>100</v>
      </c>
      <c r="H48" s="253" t="s">
        <v>120</v>
      </c>
      <c r="I48" s="253">
        <f>J48/1.2</f>
        <v>25000</v>
      </c>
      <c r="J48" s="253">
        <v>30000</v>
      </c>
      <c r="K48" s="253">
        <f>J48*2</f>
        <v>60000</v>
      </c>
      <c r="L48" s="253"/>
      <c r="M48" s="253" t="s">
        <v>120</v>
      </c>
      <c r="N48" s="253"/>
      <c r="O48" s="253"/>
      <c r="P48" s="253"/>
      <c r="Q48" s="253">
        <v>200000</v>
      </c>
      <c r="R48" s="253"/>
      <c r="S48" s="253">
        <v>100000</v>
      </c>
      <c r="T48" s="253"/>
      <c r="U48" s="253"/>
      <c r="V48" s="253"/>
      <c r="W48" s="253"/>
      <c r="X48" s="253"/>
      <c r="Y48" s="253"/>
      <c r="Z48" s="253"/>
      <c r="AA48" s="253"/>
    </row>
    <row r="49" spans="3:27" s="24" customFormat="1" x14ac:dyDescent="0.2">
      <c r="C49" s="529" t="s">
        <v>242</v>
      </c>
      <c r="D49" s="530" t="s">
        <v>319</v>
      </c>
      <c r="E49" s="529" t="s">
        <v>254</v>
      </c>
      <c r="F49" s="531" t="s">
        <v>255</v>
      </c>
      <c r="G49" s="264">
        <v>1</v>
      </c>
      <c r="H49" s="253" t="s">
        <v>120</v>
      </c>
      <c r="I49" s="253">
        <f t="shared" ref="I49:I64" si="0">J49/1.2</f>
        <v>25000</v>
      </c>
      <c r="J49" s="253">
        <v>30000</v>
      </c>
      <c r="K49" s="253">
        <f t="shared" ref="K49:K64" si="1">J49*2</f>
        <v>60000</v>
      </c>
      <c r="L49" s="253"/>
      <c r="M49" s="253" t="s">
        <v>120</v>
      </c>
      <c r="N49" s="253"/>
      <c r="O49" s="253"/>
      <c r="P49" s="253"/>
      <c r="Q49" s="253">
        <v>200000</v>
      </c>
      <c r="R49" s="253"/>
      <c r="S49" s="253">
        <v>100000</v>
      </c>
      <c r="T49" s="253"/>
      <c r="U49" s="253"/>
      <c r="V49" s="253"/>
      <c r="W49" s="253"/>
      <c r="X49" s="253"/>
      <c r="Y49" s="253"/>
      <c r="Z49" s="253"/>
      <c r="AA49" s="253"/>
    </row>
    <row r="50" spans="3:27" s="24" customFormat="1" x14ac:dyDescent="0.2">
      <c r="C50" s="529" t="s">
        <v>243</v>
      </c>
      <c r="D50" s="530" t="s">
        <v>320</v>
      </c>
      <c r="E50" s="529" t="s">
        <v>254</v>
      </c>
      <c r="F50" s="531" t="s">
        <v>255</v>
      </c>
      <c r="G50" s="264">
        <v>1</v>
      </c>
      <c r="H50" s="253" t="s">
        <v>120</v>
      </c>
      <c r="I50" s="253">
        <f t="shared" si="0"/>
        <v>25000</v>
      </c>
      <c r="J50" s="253">
        <v>30000</v>
      </c>
      <c r="K50" s="253">
        <f t="shared" si="1"/>
        <v>60000</v>
      </c>
      <c r="L50" s="253"/>
      <c r="M50" s="253" t="s">
        <v>120</v>
      </c>
      <c r="N50" s="253"/>
      <c r="O50" s="253"/>
      <c r="P50" s="253"/>
      <c r="Q50" s="253">
        <v>200000</v>
      </c>
      <c r="R50" s="253"/>
      <c r="S50" s="253">
        <v>100000</v>
      </c>
      <c r="T50" s="253"/>
      <c r="U50" s="253"/>
      <c r="V50" s="253"/>
      <c r="W50" s="253"/>
      <c r="X50" s="253"/>
      <c r="Y50" s="253"/>
      <c r="Z50" s="253"/>
      <c r="AA50" s="253"/>
    </row>
    <row r="51" spans="3:27" s="24" customFormat="1" x14ac:dyDescent="0.2">
      <c r="C51" s="529" t="s">
        <v>234</v>
      </c>
      <c r="D51" s="530" t="s">
        <v>321</v>
      </c>
      <c r="E51" s="529" t="s">
        <v>254</v>
      </c>
      <c r="F51" s="531" t="s">
        <v>255</v>
      </c>
      <c r="G51" s="264">
        <v>1</v>
      </c>
      <c r="H51" s="253" t="s">
        <v>120</v>
      </c>
      <c r="I51" s="253">
        <f t="shared" si="0"/>
        <v>25000</v>
      </c>
      <c r="J51" s="253">
        <v>30000</v>
      </c>
      <c r="K51" s="253">
        <f t="shared" si="1"/>
        <v>60000</v>
      </c>
      <c r="L51" s="253"/>
      <c r="M51" s="253" t="s">
        <v>120</v>
      </c>
      <c r="N51" s="253"/>
      <c r="O51" s="253"/>
      <c r="P51" s="253"/>
      <c r="Q51" s="253">
        <v>200000</v>
      </c>
      <c r="R51" s="253"/>
      <c r="S51" s="253">
        <v>100000</v>
      </c>
      <c r="T51" s="253"/>
      <c r="U51" s="253"/>
      <c r="V51" s="253"/>
      <c r="W51" s="253"/>
      <c r="X51" s="253"/>
      <c r="Y51" s="253"/>
      <c r="Z51" s="253"/>
      <c r="AA51" s="253"/>
    </row>
    <row r="52" spans="3:27" s="24" customFormat="1" x14ac:dyDescent="0.2">
      <c r="C52" s="529" t="s">
        <v>265</v>
      </c>
      <c r="D52" s="530" t="s">
        <v>322</v>
      </c>
      <c r="E52" s="529" t="s">
        <v>287</v>
      </c>
      <c r="F52" s="531">
        <v>1.01</v>
      </c>
      <c r="G52" s="264">
        <v>1</v>
      </c>
      <c r="H52" s="253" t="s">
        <v>120</v>
      </c>
      <c r="I52" s="253">
        <f t="shared" si="0"/>
        <v>25000</v>
      </c>
      <c r="J52" s="253">
        <v>30000</v>
      </c>
      <c r="K52" s="253">
        <f t="shared" si="1"/>
        <v>60000</v>
      </c>
      <c r="L52" s="253"/>
      <c r="M52" s="253" t="s">
        <v>120</v>
      </c>
      <c r="N52" s="253"/>
      <c r="O52" s="253"/>
      <c r="P52" s="253"/>
      <c r="Q52" s="253">
        <v>200000</v>
      </c>
      <c r="R52" s="253"/>
      <c r="S52" s="253">
        <v>100000</v>
      </c>
      <c r="T52" s="253"/>
      <c r="U52" s="253"/>
      <c r="V52" s="253"/>
      <c r="W52" s="253"/>
      <c r="X52" s="253"/>
      <c r="Y52" s="253"/>
      <c r="Z52" s="253"/>
      <c r="AA52" s="253"/>
    </row>
    <row r="53" spans="3:27" s="24" customFormat="1" x14ac:dyDescent="0.2">
      <c r="C53" s="529" t="s">
        <v>266</v>
      </c>
      <c r="D53" s="530" t="s">
        <v>323</v>
      </c>
      <c r="E53" s="529" t="s">
        <v>285</v>
      </c>
      <c r="F53" s="531">
        <v>1.01</v>
      </c>
      <c r="G53" s="264">
        <v>1</v>
      </c>
      <c r="H53" s="253" t="s">
        <v>120</v>
      </c>
      <c r="I53" s="253">
        <f t="shared" si="0"/>
        <v>25000</v>
      </c>
      <c r="J53" s="253">
        <v>30000</v>
      </c>
      <c r="K53" s="253">
        <f t="shared" si="1"/>
        <v>60000</v>
      </c>
      <c r="L53" s="253"/>
      <c r="M53" s="253" t="s">
        <v>120</v>
      </c>
      <c r="N53" s="253"/>
      <c r="O53" s="253"/>
      <c r="P53" s="253"/>
      <c r="Q53" s="253">
        <v>200000</v>
      </c>
      <c r="R53" s="253"/>
      <c r="S53" s="253">
        <v>100000</v>
      </c>
      <c r="T53" s="253"/>
      <c r="U53" s="253"/>
      <c r="V53" s="253"/>
      <c r="W53" s="253"/>
      <c r="X53" s="253"/>
      <c r="Y53" s="253"/>
      <c r="Z53" s="253"/>
      <c r="AA53" s="253"/>
    </row>
    <row r="54" spans="3:27" s="24" customFormat="1" x14ac:dyDescent="0.2">
      <c r="C54" s="529" t="s">
        <v>267</v>
      </c>
      <c r="D54" s="530" t="s">
        <v>324</v>
      </c>
      <c r="E54" s="529" t="s">
        <v>288</v>
      </c>
      <c r="F54" s="531">
        <v>1.01</v>
      </c>
      <c r="G54" s="264">
        <v>1</v>
      </c>
      <c r="H54" s="253" t="s">
        <v>120</v>
      </c>
      <c r="I54" s="253">
        <f t="shared" si="0"/>
        <v>25000</v>
      </c>
      <c r="J54" s="253">
        <v>30000</v>
      </c>
      <c r="K54" s="253">
        <f t="shared" si="1"/>
        <v>60000</v>
      </c>
      <c r="L54" s="253"/>
      <c r="M54" s="253" t="s">
        <v>120</v>
      </c>
      <c r="N54" s="253"/>
      <c r="O54" s="253"/>
      <c r="P54" s="253"/>
      <c r="Q54" s="253">
        <v>200000</v>
      </c>
      <c r="R54" s="253"/>
      <c r="S54" s="253">
        <v>100000</v>
      </c>
      <c r="T54" s="253"/>
      <c r="U54" s="253"/>
      <c r="V54" s="253"/>
      <c r="W54" s="253"/>
      <c r="X54" s="253"/>
      <c r="Y54" s="253"/>
      <c r="Z54" s="253"/>
      <c r="AA54" s="253"/>
    </row>
    <row r="55" spans="3:27" s="24" customFormat="1" x14ac:dyDescent="0.2">
      <c r="C55" s="529" t="s">
        <v>268</v>
      </c>
      <c r="D55" s="530" t="s">
        <v>325</v>
      </c>
      <c r="E55" s="529" t="s">
        <v>288</v>
      </c>
      <c r="F55" s="531">
        <v>1.01</v>
      </c>
      <c r="G55" s="264">
        <v>1</v>
      </c>
      <c r="H55" s="253" t="s">
        <v>120</v>
      </c>
      <c r="I55" s="253">
        <f t="shared" si="0"/>
        <v>25000</v>
      </c>
      <c r="J55" s="253">
        <v>30000</v>
      </c>
      <c r="K55" s="253">
        <f t="shared" si="1"/>
        <v>60000</v>
      </c>
      <c r="L55" s="253"/>
      <c r="M55" s="253" t="s">
        <v>120</v>
      </c>
      <c r="N55" s="253"/>
      <c r="O55" s="253"/>
      <c r="P55" s="253"/>
      <c r="Q55" s="253">
        <v>200000</v>
      </c>
      <c r="R55" s="253"/>
      <c r="S55" s="253">
        <v>100000</v>
      </c>
      <c r="T55" s="253"/>
      <c r="U55" s="253"/>
      <c r="V55" s="253"/>
      <c r="W55" s="253"/>
      <c r="X55" s="253"/>
      <c r="Y55" s="253"/>
      <c r="Z55" s="253"/>
      <c r="AA55" s="253"/>
    </row>
    <row r="56" spans="3:27" s="24" customFormat="1" x14ac:dyDescent="0.2">
      <c r="C56" s="529" t="s">
        <v>269</v>
      </c>
      <c r="D56" s="530" t="s">
        <v>326</v>
      </c>
      <c r="E56" s="529" t="s">
        <v>289</v>
      </c>
      <c r="F56" s="531">
        <v>1.01</v>
      </c>
      <c r="G56" s="264">
        <v>1</v>
      </c>
      <c r="H56" s="253" t="s">
        <v>120</v>
      </c>
      <c r="I56" s="253">
        <f t="shared" si="0"/>
        <v>25000</v>
      </c>
      <c r="J56" s="253">
        <v>30000</v>
      </c>
      <c r="K56" s="253">
        <f t="shared" si="1"/>
        <v>60000</v>
      </c>
      <c r="L56" s="253"/>
      <c r="M56" s="253" t="s">
        <v>120</v>
      </c>
      <c r="N56" s="253"/>
      <c r="O56" s="253"/>
      <c r="P56" s="253"/>
      <c r="Q56" s="253">
        <v>200000</v>
      </c>
      <c r="R56" s="253"/>
      <c r="S56" s="253">
        <v>100000</v>
      </c>
      <c r="T56" s="253"/>
      <c r="U56" s="253"/>
      <c r="V56" s="253"/>
      <c r="W56" s="253"/>
      <c r="X56" s="253"/>
      <c r="Y56" s="253"/>
      <c r="Z56" s="253"/>
      <c r="AA56" s="253"/>
    </row>
    <row r="57" spans="3:27" s="24" customFormat="1" x14ac:dyDescent="0.2">
      <c r="C57" s="529" t="s">
        <v>270</v>
      </c>
      <c r="D57" s="530" t="s">
        <v>327</v>
      </c>
      <c r="E57" s="529" t="s">
        <v>287</v>
      </c>
      <c r="F57" s="531">
        <v>1.01</v>
      </c>
      <c r="G57" s="264">
        <v>1</v>
      </c>
      <c r="H57" s="253" t="s">
        <v>120</v>
      </c>
      <c r="I57" s="253">
        <f t="shared" si="0"/>
        <v>25000</v>
      </c>
      <c r="J57" s="253">
        <v>30000</v>
      </c>
      <c r="K57" s="253">
        <f t="shared" si="1"/>
        <v>60000</v>
      </c>
      <c r="L57" s="253"/>
      <c r="M57" s="253" t="s">
        <v>120</v>
      </c>
      <c r="N57" s="253"/>
      <c r="O57" s="253"/>
      <c r="P57" s="253"/>
      <c r="Q57" s="253">
        <v>200000</v>
      </c>
      <c r="R57" s="253"/>
      <c r="S57" s="253">
        <v>100000</v>
      </c>
      <c r="T57" s="253"/>
      <c r="U57" s="253"/>
      <c r="V57" s="253"/>
      <c r="W57" s="253"/>
      <c r="X57" s="253"/>
      <c r="Y57" s="253"/>
      <c r="Z57" s="253"/>
      <c r="AA57" s="253"/>
    </row>
    <row r="58" spans="3:27" s="24" customFormat="1" x14ac:dyDescent="0.2">
      <c r="C58" s="529" t="s">
        <v>271</v>
      </c>
      <c r="D58" s="530" t="s">
        <v>328</v>
      </c>
      <c r="E58" s="529" t="s">
        <v>290</v>
      </c>
      <c r="F58" s="531">
        <v>1.01</v>
      </c>
      <c r="G58" s="264">
        <v>1</v>
      </c>
      <c r="H58" s="253" t="s">
        <v>120</v>
      </c>
      <c r="I58" s="253">
        <f t="shared" si="0"/>
        <v>25000</v>
      </c>
      <c r="J58" s="253">
        <v>30000</v>
      </c>
      <c r="K58" s="253">
        <f t="shared" si="1"/>
        <v>60000</v>
      </c>
      <c r="L58" s="253"/>
      <c r="M58" s="253" t="s">
        <v>120</v>
      </c>
      <c r="N58" s="253"/>
      <c r="O58" s="253"/>
      <c r="P58" s="253"/>
      <c r="Q58" s="253">
        <v>200000</v>
      </c>
      <c r="R58" s="253"/>
      <c r="S58" s="253">
        <v>100000</v>
      </c>
      <c r="T58" s="253"/>
      <c r="U58" s="253"/>
      <c r="V58" s="253"/>
      <c r="W58" s="253"/>
      <c r="X58" s="253"/>
      <c r="Y58" s="253"/>
      <c r="Z58" s="253"/>
      <c r="AA58" s="253"/>
    </row>
    <row r="59" spans="3:27" s="24" customFormat="1" x14ac:dyDescent="0.2">
      <c r="C59" s="529" t="s">
        <v>272</v>
      </c>
      <c r="D59" s="530" t="s">
        <v>329</v>
      </c>
      <c r="E59" s="529" t="s">
        <v>288</v>
      </c>
      <c r="F59" s="531">
        <v>1.01</v>
      </c>
      <c r="G59" s="264">
        <v>1</v>
      </c>
      <c r="H59" s="253" t="s">
        <v>120</v>
      </c>
      <c r="I59" s="253">
        <f t="shared" si="0"/>
        <v>25000</v>
      </c>
      <c r="J59" s="253">
        <v>30000</v>
      </c>
      <c r="K59" s="253">
        <f t="shared" si="1"/>
        <v>60000</v>
      </c>
      <c r="L59" s="253"/>
      <c r="M59" s="253" t="s">
        <v>120</v>
      </c>
      <c r="N59" s="253"/>
      <c r="O59" s="253"/>
      <c r="P59" s="253"/>
      <c r="Q59" s="253">
        <v>200000</v>
      </c>
      <c r="R59" s="253"/>
      <c r="S59" s="253">
        <v>100000</v>
      </c>
      <c r="T59" s="253"/>
      <c r="U59" s="253"/>
      <c r="V59" s="253"/>
      <c r="W59" s="253"/>
      <c r="X59" s="253"/>
      <c r="Y59" s="253"/>
      <c r="Z59" s="253"/>
      <c r="AA59" s="253"/>
    </row>
    <row r="60" spans="3:27" s="24" customFormat="1" x14ac:dyDescent="0.2">
      <c r="C60" s="529" t="s">
        <v>273</v>
      </c>
      <c r="D60" s="530" t="s">
        <v>330</v>
      </c>
      <c r="E60" s="529" t="s">
        <v>288</v>
      </c>
      <c r="F60" s="531">
        <v>1.01</v>
      </c>
      <c r="G60" s="264">
        <v>1</v>
      </c>
      <c r="H60" s="253" t="s">
        <v>120</v>
      </c>
      <c r="I60" s="253">
        <f t="shared" si="0"/>
        <v>25000</v>
      </c>
      <c r="J60" s="253">
        <v>30000</v>
      </c>
      <c r="K60" s="253">
        <f t="shared" si="1"/>
        <v>60000</v>
      </c>
      <c r="L60" s="253"/>
      <c r="M60" s="253" t="s">
        <v>120</v>
      </c>
      <c r="N60" s="253"/>
      <c r="O60" s="253"/>
      <c r="P60" s="253"/>
      <c r="Q60" s="253">
        <v>200000</v>
      </c>
      <c r="R60" s="253"/>
      <c r="S60" s="253">
        <v>100000</v>
      </c>
      <c r="T60" s="253"/>
      <c r="U60" s="253"/>
      <c r="V60" s="253"/>
      <c r="W60" s="253"/>
      <c r="X60" s="253"/>
      <c r="Y60" s="253"/>
      <c r="Z60" s="253"/>
      <c r="AA60" s="253"/>
    </row>
    <row r="61" spans="3:27" s="24" customFormat="1" x14ac:dyDescent="0.2">
      <c r="C61" s="529" t="s">
        <v>274</v>
      </c>
      <c r="D61" s="530" t="s">
        <v>331</v>
      </c>
      <c r="E61" s="529" t="s">
        <v>288</v>
      </c>
      <c r="F61" s="531">
        <v>1.01</v>
      </c>
      <c r="G61" s="264">
        <v>1</v>
      </c>
      <c r="H61" s="253" t="s">
        <v>120</v>
      </c>
      <c r="I61" s="253">
        <f t="shared" si="0"/>
        <v>25000</v>
      </c>
      <c r="J61" s="253">
        <v>30000</v>
      </c>
      <c r="K61" s="253">
        <f t="shared" si="1"/>
        <v>60000</v>
      </c>
      <c r="L61" s="253"/>
      <c r="M61" s="253" t="s">
        <v>120</v>
      </c>
      <c r="N61" s="253"/>
      <c r="O61" s="253"/>
      <c r="P61" s="253"/>
      <c r="Q61" s="253">
        <v>200000</v>
      </c>
      <c r="R61" s="253"/>
      <c r="S61" s="253">
        <v>100000</v>
      </c>
      <c r="T61" s="253"/>
      <c r="U61" s="253"/>
      <c r="V61" s="253"/>
      <c r="W61" s="253"/>
      <c r="X61" s="253"/>
      <c r="Y61" s="253"/>
      <c r="Z61" s="253"/>
      <c r="AA61" s="253"/>
    </row>
    <row r="62" spans="3:27" s="24" customFormat="1" x14ac:dyDescent="0.2">
      <c r="C62" s="529" t="s">
        <v>275</v>
      </c>
      <c r="D62" s="530" t="s">
        <v>332</v>
      </c>
      <c r="E62" s="529" t="s">
        <v>291</v>
      </c>
      <c r="F62" s="531">
        <v>1.01</v>
      </c>
      <c r="G62" s="264">
        <v>1</v>
      </c>
      <c r="H62" s="253" t="s">
        <v>120</v>
      </c>
      <c r="I62" s="253">
        <f t="shared" si="0"/>
        <v>25000</v>
      </c>
      <c r="J62" s="253">
        <v>30000</v>
      </c>
      <c r="K62" s="253">
        <f t="shared" si="1"/>
        <v>60000</v>
      </c>
      <c r="L62" s="253"/>
      <c r="M62" s="253" t="s">
        <v>120</v>
      </c>
      <c r="N62" s="253"/>
      <c r="O62" s="253"/>
      <c r="P62" s="253"/>
      <c r="Q62" s="253">
        <v>200000</v>
      </c>
      <c r="R62" s="253"/>
      <c r="S62" s="253">
        <v>100000</v>
      </c>
      <c r="T62" s="253"/>
      <c r="U62" s="253"/>
      <c r="V62" s="253"/>
      <c r="W62" s="253"/>
      <c r="X62" s="253"/>
      <c r="Y62" s="253"/>
      <c r="Z62" s="253"/>
      <c r="AA62" s="253"/>
    </row>
    <row r="63" spans="3:27" s="24" customFormat="1" x14ac:dyDescent="0.2">
      <c r="C63" s="529" t="s">
        <v>276</v>
      </c>
      <c r="D63" s="530" t="s">
        <v>333</v>
      </c>
      <c r="E63" s="529" t="s">
        <v>285</v>
      </c>
      <c r="F63" s="531">
        <v>1.01</v>
      </c>
      <c r="G63" s="264">
        <v>1</v>
      </c>
      <c r="H63" s="253" t="s">
        <v>120</v>
      </c>
      <c r="I63" s="253">
        <f t="shared" si="0"/>
        <v>25000</v>
      </c>
      <c r="J63" s="253">
        <v>30000</v>
      </c>
      <c r="K63" s="253">
        <f t="shared" si="1"/>
        <v>60000</v>
      </c>
      <c r="L63" s="253"/>
      <c r="M63" s="253" t="s">
        <v>120</v>
      </c>
      <c r="N63" s="253"/>
      <c r="O63" s="253"/>
      <c r="P63" s="253"/>
      <c r="Q63" s="253">
        <v>200000</v>
      </c>
      <c r="R63" s="253"/>
      <c r="S63" s="253">
        <v>100000</v>
      </c>
      <c r="T63" s="253"/>
      <c r="U63" s="253"/>
      <c r="V63" s="253"/>
      <c r="W63" s="253"/>
      <c r="X63" s="253"/>
      <c r="Y63" s="253"/>
      <c r="Z63" s="253"/>
      <c r="AA63" s="253"/>
    </row>
    <row r="64" spans="3:27" s="24" customFormat="1" x14ac:dyDescent="0.2">
      <c r="C64" s="529" t="s">
        <v>277</v>
      </c>
      <c r="D64" s="530" t="s">
        <v>334</v>
      </c>
      <c r="E64" s="529" t="s">
        <v>288</v>
      </c>
      <c r="F64" s="531">
        <v>1.01</v>
      </c>
      <c r="G64" s="264">
        <v>1</v>
      </c>
      <c r="H64" s="253" t="s">
        <v>120</v>
      </c>
      <c r="I64" s="253">
        <f t="shared" si="0"/>
        <v>25000</v>
      </c>
      <c r="J64" s="253">
        <v>30000</v>
      </c>
      <c r="K64" s="253">
        <f t="shared" si="1"/>
        <v>60000</v>
      </c>
      <c r="L64" s="253"/>
      <c r="M64" s="253" t="s">
        <v>120</v>
      </c>
      <c r="N64" s="253"/>
      <c r="O64" s="253"/>
      <c r="P64" s="253"/>
      <c r="Q64" s="253">
        <v>200000</v>
      </c>
      <c r="R64" s="253"/>
      <c r="S64" s="253">
        <v>100000</v>
      </c>
      <c r="T64" s="253"/>
      <c r="U64" s="253"/>
      <c r="V64" s="253"/>
      <c r="W64" s="253"/>
      <c r="X64" s="253"/>
      <c r="Y64" s="253"/>
      <c r="Z64" s="253"/>
      <c r="AA64" s="253"/>
    </row>
    <row r="65" spans="3:27" s="24" customFormat="1" x14ac:dyDescent="0.2">
      <c r="C65" s="529"/>
      <c r="D65" s="530"/>
      <c r="E65" s="529"/>
      <c r="F65" s="531"/>
      <c r="G65" s="264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</row>
    <row r="66" spans="3:27" s="24" customFormat="1" x14ac:dyDescent="0.2">
      <c r="C66" s="529"/>
      <c r="D66" s="530"/>
      <c r="E66" s="529"/>
      <c r="F66" s="531"/>
      <c r="G66" s="264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</row>
    <row r="67" spans="3:27" s="24" customFormat="1" x14ac:dyDescent="0.2">
      <c r="C67" s="255" t="s">
        <v>347</v>
      </c>
      <c r="D67" s="256"/>
      <c r="E67" s="257"/>
      <c r="F67" s="258"/>
      <c r="G67" s="26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</row>
    <row r="68" spans="3:27" s="24" customFormat="1" x14ac:dyDescent="0.2">
      <c r="C68" s="529" t="s">
        <v>278</v>
      </c>
      <c r="D68" s="530" t="s">
        <v>335</v>
      </c>
      <c r="E68" s="529" t="s">
        <v>288</v>
      </c>
      <c r="F68" s="531">
        <v>1.01</v>
      </c>
      <c r="G68" s="264">
        <v>1</v>
      </c>
      <c r="H68" s="253" t="s">
        <v>120</v>
      </c>
      <c r="I68" s="253">
        <v>100000</v>
      </c>
      <c r="J68" s="253">
        <v>120000</v>
      </c>
      <c r="K68" s="253">
        <v>240000</v>
      </c>
      <c r="L68" s="253"/>
      <c r="M68" s="253" t="s">
        <v>120</v>
      </c>
      <c r="N68" s="253"/>
      <c r="O68" s="253"/>
      <c r="P68" s="253"/>
      <c r="Q68" s="253">
        <v>800000</v>
      </c>
      <c r="R68" s="253"/>
      <c r="S68" s="253">
        <v>400000</v>
      </c>
      <c r="T68" s="253"/>
      <c r="U68" s="253"/>
      <c r="V68" s="253"/>
      <c r="W68" s="253"/>
      <c r="X68" s="253"/>
      <c r="Y68" s="253"/>
      <c r="Z68" s="253"/>
      <c r="AA68" s="253"/>
    </row>
    <row r="69" spans="3:27" s="24" customFormat="1" x14ac:dyDescent="0.2">
      <c r="C69" s="529" t="s">
        <v>279</v>
      </c>
      <c r="D69" s="530" t="s">
        <v>336</v>
      </c>
      <c r="E69" s="529" t="s">
        <v>288</v>
      </c>
      <c r="F69" s="531">
        <v>1.01</v>
      </c>
      <c r="G69" s="264">
        <v>1</v>
      </c>
      <c r="H69" s="253" t="s">
        <v>120</v>
      </c>
      <c r="I69" s="253">
        <v>100000</v>
      </c>
      <c r="J69" s="253">
        <v>120000</v>
      </c>
      <c r="K69" s="253">
        <v>240000</v>
      </c>
      <c r="L69" s="253"/>
      <c r="M69" s="253" t="s">
        <v>120</v>
      </c>
      <c r="N69" s="253"/>
      <c r="O69" s="253"/>
      <c r="P69" s="253"/>
      <c r="Q69" s="253">
        <v>800000</v>
      </c>
      <c r="R69" s="253"/>
      <c r="S69" s="253">
        <v>400000</v>
      </c>
      <c r="T69" s="253"/>
      <c r="U69" s="253"/>
      <c r="V69" s="253"/>
      <c r="W69" s="253"/>
      <c r="X69" s="253"/>
      <c r="Y69" s="253"/>
      <c r="Z69" s="253"/>
      <c r="AA69" s="253"/>
    </row>
    <row r="70" spans="3:27" s="24" customFormat="1" x14ac:dyDescent="0.2">
      <c r="C70" s="529" t="s">
        <v>280</v>
      </c>
      <c r="D70" s="530" t="s">
        <v>337</v>
      </c>
      <c r="E70" s="529" t="s">
        <v>285</v>
      </c>
      <c r="F70" s="531">
        <v>1.01</v>
      </c>
      <c r="G70" s="264">
        <v>1</v>
      </c>
      <c r="H70" s="253" t="s">
        <v>120</v>
      </c>
      <c r="I70" s="253">
        <v>100000</v>
      </c>
      <c r="J70" s="253">
        <v>120000</v>
      </c>
      <c r="K70" s="253">
        <v>240000</v>
      </c>
      <c r="L70" s="253"/>
      <c r="M70" s="253" t="s">
        <v>120</v>
      </c>
      <c r="N70" s="253"/>
      <c r="O70" s="253"/>
      <c r="P70" s="253"/>
      <c r="Q70" s="253">
        <v>800000</v>
      </c>
      <c r="R70" s="253"/>
      <c r="S70" s="253">
        <v>400000</v>
      </c>
      <c r="T70" s="253"/>
      <c r="U70" s="253"/>
      <c r="V70" s="253"/>
      <c r="W70" s="253"/>
      <c r="X70" s="253"/>
      <c r="Y70" s="253"/>
      <c r="Z70" s="253"/>
      <c r="AA70" s="253"/>
    </row>
    <row r="71" spans="3:27" s="153" customFormat="1" x14ac:dyDescent="0.2">
      <c r="C71" s="529" t="s">
        <v>281</v>
      </c>
      <c r="D71" s="530" t="s">
        <v>338</v>
      </c>
      <c r="E71" s="529" t="s">
        <v>285</v>
      </c>
      <c r="F71" s="531">
        <v>1.01</v>
      </c>
      <c r="G71" s="264">
        <v>1</v>
      </c>
      <c r="H71" s="253" t="s">
        <v>120</v>
      </c>
      <c r="I71" s="253">
        <v>100000</v>
      </c>
      <c r="J71" s="253">
        <v>120000</v>
      </c>
      <c r="K71" s="253">
        <v>240000</v>
      </c>
      <c r="L71" s="253"/>
      <c r="M71" s="253" t="s">
        <v>120</v>
      </c>
      <c r="N71" s="253"/>
      <c r="O71" s="253"/>
      <c r="P71" s="253"/>
      <c r="Q71" s="253">
        <v>800000</v>
      </c>
      <c r="R71" s="253"/>
      <c r="S71" s="253">
        <v>400000</v>
      </c>
      <c r="T71" s="253"/>
      <c r="U71" s="253"/>
      <c r="V71" s="253"/>
      <c r="W71" s="253"/>
      <c r="X71" s="253"/>
      <c r="Y71" s="253"/>
      <c r="Z71" s="253"/>
      <c r="AA71" s="253"/>
    </row>
    <row r="72" spans="3:27" s="24" customFormat="1" x14ac:dyDescent="0.2">
      <c r="C72" s="529"/>
      <c r="D72" s="530"/>
      <c r="E72" s="529"/>
      <c r="F72" s="531"/>
      <c r="G72" s="264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</row>
    <row r="73" spans="3:27" s="24" customFormat="1" x14ac:dyDescent="0.2">
      <c r="C73" s="529"/>
      <c r="D73" s="530"/>
      <c r="E73" s="529"/>
      <c r="F73" s="531"/>
      <c r="G73" s="264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</row>
    <row r="74" spans="3:27" s="24" customFormat="1" x14ac:dyDescent="0.2">
      <c r="C74" s="255" t="s">
        <v>348</v>
      </c>
      <c r="D74" s="256"/>
      <c r="E74" s="257"/>
      <c r="F74" s="258"/>
      <c r="G74" s="26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</row>
    <row r="75" spans="3:27" s="24" customFormat="1" x14ac:dyDescent="0.2">
      <c r="C75" s="529" t="s">
        <v>282</v>
      </c>
      <c r="D75" s="530" t="s">
        <v>339</v>
      </c>
      <c r="E75" s="529" t="s">
        <v>254</v>
      </c>
      <c r="F75" s="531" t="s">
        <v>255</v>
      </c>
      <c r="G75" s="264">
        <v>1</v>
      </c>
      <c r="H75" s="253">
        <v>100000</v>
      </c>
      <c r="I75" s="253" t="s">
        <v>120</v>
      </c>
      <c r="J75" s="253" t="s">
        <v>120</v>
      </c>
      <c r="K75" s="253" t="s">
        <v>120</v>
      </c>
      <c r="L75" s="253"/>
      <c r="M75" s="253" t="s">
        <v>120</v>
      </c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</row>
    <row r="76" spans="3:27" s="24" customFormat="1" x14ac:dyDescent="0.2">
      <c r="C76" s="529" t="s">
        <v>283</v>
      </c>
      <c r="D76" s="530" t="s">
        <v>340</v>
      </c>
      <c r="E76" s="529" t="s">
        <v>254</v>
      </c>
      <c r="F76" s="531" t="s">
        <v>255</v>
      </c>
      <c r="G76" s="264">
        <v>1</v>
      </c>
      <c r="H76" s="253">
        <v>10000</v>
      </c>
      <c r="I76" s="253" t="s">
        <v>120</v>
      </c>
      <c r="J76" s="253" t="s">
        <v>120</v>
      </c>
      <c r="K76" s="253" t="s">
        <v>120</v>
      </c>
      <c r="L76" s="253"/>
      <c r="M76" s="253" t="s">
        <v>120</v>
      </c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</row>
    <row r="77" spans="3:27" s="24" customFormat="1" x14ac:dyDescent="0.2">
      <c r="C77" s="529" t="s">
        <v>284</v>
      </c>
      <c r="D77" s="530" t="s">
        <v>341</v>
      </c>
      <c r="E77" s="529" t="s">
        <v>254</v>
      </c>
      <c r="F77" s="531" t="s">
        <v>255</v>
      </c>
      <c r="G77" s="264">
        <v>1</v>
      </c>
      <c r="H77" s="253" t="s">
        <v>120</v>
      </c>
      <c r="I77" s="253" t="s">
        <v>120</v>
      </c>
      <c r="J77" s="253" t="s">
        <v>120</v>
      </c>
      <c r="K77" s="253" t="s">
        <v>120</v>
      </c>
      <c r="L77" s="253">
        <v>20000</v>
      </c>
      <c r="M77" s="253">
        <v>10000</v>
      </c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</row>
    <row r="78" spans="3:27" s="24" customFormat="1" x14ac:dyDescent="0.2">
      <c r="C78" s="529" t="s">
        <v>235</v>
      </c>
      <c r="D78" s="530" t="s">
        <v>342</v>
      </c>
      <c r="E78" s="529" t="s">
        <v>254</v>
      </c>
      <c r="F78" s="531" t="s">
        <v>255</v>
      </c>
      <c r="G78" s="264">
        <v>1</v>
      </c>
      <c r="H78" s="253">
        <v>5000</v>
      </c>
      <c r="I78" s="253" t="s">
        <v>120</v>
      </c>
      <c r="J78" s="253" t="s">
        <v>120</v>
      </c>
      <c r="K78" s="253" t="s">
        <v>120</v>
      </c>
      <c r="L78" s="253"/>
      <c r="M78" s="253" t="s">
        <v>120</v>
      </c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</row>
    <row r="79" spans="3:27" s="24" customFormat="1" x14ac:dyDescent="0.2">
      <c r="C79" s="529"/>
      <c r="D79" s="530"/>
      <c r="E79" s="529"/>
      <c r="F79" s="531"/>
      <c r="G79" s="264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</row>
    <row r="80" spans="3:27" s="24" customFormat="1" x14ac:dyDescent="0.2">
      <c r="C80" s="529"/>
      <c r="D80" s="530"/>
      <c r="E80" s="529"/>
      <c r="F80" s="531"/>
      <c r="G80" s="264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</row>
    <row r="81" spans="1:28" s="270" customFormat="1" x14ac:dyDescent="0.2">
      <c r="C81" s="299"/>
      <c r="D81" s="300"/>
      <c r="E81" s="301"/>
      <c r="F81" s="301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3"/>
    </row>
    <row r="82" spans="1:28" s="270" customFormat="1" x14ac:dyDescent="0.2">
      <c r="C82" s="278"/>
      <c r="D82" s="279" t="s">
        <v>178</v>
      </c>
      <c r="E82" s="280"/>
      <c r="F82" s="280"/>
      <c r="G82" s="281">
        <f t="shared" ref="G82:AA82" si="2">SUBTOTAL(9,G$14:G$80)</f>
        <v>1194000</v>
      </c>
      <c r="H82" s="281">
        <f t="shared" si="2"/>
        <v>1015000</v>
      </c>
      <c r="I82" s="281">
        <f t="shared" si="2"/>
        <v>2235750</v>
      </c>
      <c r="J82" s="281">
        <f t="shared" si="2"/>
        <v>2715750</v>
      </c>
      <c r="K82" s="281">
        <f t="shared" si="2"/>
        <v>4991500</v>
      </c>
      <c r="L82" s="281">
        <f t="shared" si="2"/>
        <v>4520000</v>
      </c>
      <c r="M82" s="281">
        <f t="shared" si="2"/>
        <v>2010000</v>
      </c>
      <c r="N82" s="281">
        <f t="shared" si="2"/>
        <v>0</v>
      </c>
      <c r="O82" s="281">
        <f t="shared" si="2"/>
        <v>0</v>
      </c>
      <c r="P82" s="281">
        <f t="shared" si="2"/>
        <v>0</v>
      </c>
      <c r="Q82" s="281">
        <f t="shared" si="2"/>
        <v>15900000</v>
      </c>
      <c r="R82" s="281">
        <f t="shared" si="2"/>
        <v>0</v>
      </c>
      <c r="S82" s="281">
        <f t="shared" si="2"/>
        <v>7950000</v>
      </c>
      <c r="T82" s="281">
        <f t="shared" si="2"/>
        <v>0</v>
      </c>
      <c r="U82" s="281">
        <f t="shared" si="2"/>
        <v>0</v>
      </c>
      <c r="V82" s="281">
        <f t="shared" si="2"/>
        <v>0</v>
      </c>
      <c r="W82" s="281">
        <f t="shared" si="2"/>
        <v>0</v>
      </c>
      <c r="X82" s="281">
        <f t="shared" si="2"/>
        <v>0</v>
      </c>
      <c r="Y82" s="281">
        <f t="shared" si="2"/>
        <v>0</v>
      </c>
      <c r="Z82" s="281">
        <f t="shared" si="2"/>
        <v>0</v>
      </c>
      <c r="AA82" s="281">
        <f t="shared" si="2"/>
        <v>0</v>
      </c>
      <c r="AB82" s="303"/>
    </row>
    <row r="83" spans="1:28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83"/>
      <c r="U83" s="283"/>
      <c r="V83" s="283"/>
      <c r="W83" s="283"/>
      <c r="X83" s="283"/>
      <c r="Y83" s="283"/>
      <c r="Z83" s="283"/>
      <c r="AA83" s="283"/>
    </row>
    <row r="84" spans="1:28" s="225" customFormat="1" x14ac:dyDescent="0.2">
      <c r="C84" s="286" t="s">
        <v>177</v>
      </c>
      <c r="D84" s="286" t="s">
        <v>179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17"/>
      <c r="U84" s="217"/>
      <c r="V84" s="217"/>
      <c r="W84" s="217"/>
      <c r="X84" s="217"/>
      <c r="Y84" s="217"/>
      <c r="Z84" s="217"/>
      <c r="AA84" s="217"/>
    </row>
    <row r="85" spans="1:28" s="225" customFormat="1" x14ac:dyDescent="0.2">
      <c r="C85" s="305">
        <v>1</v>
      </c>
      <c r="D85" s="304" t="str">
        <f>"("&amp;C85&amp;") "&amp;C14</f>
        <v>(1) Tariff Class 1</v>
      </c>
      <c r="E85" s="280"/>
      <c r="F85" s="280"/>
      <c r="G85" s="288">
        <f>SUBTOTAL(9,G$14:G$28)</f>
        <v>1182200</v>
      </c>
      <c r="H85" s="288">
        <f t="shared" ref="H85:AA85" si="3">SUBTOTAL(9,H$14:H$28)</f>
        <v>900000</v>
      </c>
      <c r="I85" s="288">
        <f t="shared" si="3"/>
        <v>55750</v>
      </c>
      <c r="J85" s="288">
        <f t="shared" si="3"/>
        <v>55750</v>
      </c>
      <c r="K85" s="288">
        <f t="shared" si="3"/>
        <v>111500</v>
      </c>
      <c r="L85" s="288">
        <f t="shared" si="3"/>
        <v>4500000</v>
      </c>
      <c r="M85" s="288">
        <f t="shared" si="3"/>
        <v>2000000</v>
      </c>
      <c r="N85" s="288">
        <f t="shared" si="3"/>
        <v>0</v>
      </c>
      <c r="O85" s="288">
        <f t="shared" si="3"/>
        <v>0</v>
      </c>
      <c r="P85" s="288">
        <f t="shared" si="3"/>
        <v>0</v>
      </c>
      <c r="Q85" s="288">
        <f t="shared" si="3"/>
        <v>0</v>
      </c>
      <c r="R85" s="288">
        <f t="shared" si="3"/>
        <v>0</v>
      </c>
      <c r="S85" s="288">
        <f t="shared" si="3"/>
        <v>0</v>
      </c>
      <c r="T85" s="288">
        <f t="shared" si="3"/>
        <v>0</v>
      </c>
      <c r="U85" s="288">
        <f t="shared" si="3"/>
        <v>0</v>
      </c>
      <c r="V85" s="288">
        <f t="shared" si="3"/>
        <v>0</v>
      </c>
      <c r="W85" s="288">
        <f t="shared" si="3"/>
        <v>0</v>
      </c>
      <c r="X85" s="288">
        <f t="shared" si="3"/>
        <v>0</v>
      </c>
      <c r="Y85" s="288">
        <f t="shared" si="3"/>
        <v>0</v>
      </c>
      <c r="Z85" s="288">
        <f t="shared" si="3"/>
        <v>0</v>
      </c>
      <c r="AA85" s="288">
        <f t="shared" si="3"/>
        <v>0</v>
      </c>
    </row>
    <row r="86" spans="1:28" s="225" customFormat="1" x14ac:dyDescent="0.2">
      <c r="C86" s="305">
        <v>2</v>
      </c>
      <c r="D86" s="304" t="str">
        <f>"("&amp;C86&amp;") "&amp;C29</f>
        <v>(2) Tariff Class 2</v>
      </c>
      <c r="E86" s="280"/>
      <c r="F86" s="280"/>
      <c r="G86" s="288">
        <f t="shared" ref="G86:AA86" si="4">SUBTOTAL(9,G$29:G$33)</f>
        <v>11000</v>
      </c>
      <c r="H86" s="288">
        <f t="shared" si="4"/>
        <v>0</v>
      </c>
      <c r="I86" s="288">
        <f t="shared" si="4"/>
        <v>880000</v>
      </c>
      <c r="J86" s="288">
        <f t="shared" si="4"/>
        <v>1100000</v>
      </c>
      <c r="K86" s="288">
        <f t="shared" si="4"/>
        <v>1760000</v>
      </c>
      <c r="L86" s="288">
        <f t="shared" si="4"/>
        <v>0</v>
      </c>
      <c r="M86" s="288">
        <f t="shared" si="4"/>
        <v>0</v>
      </c>
      <c r="N86" s="288">
        <f t="shared" si="4"/>
        <v>0</v>
      </c>
      <c r="O86" s="288">
        <f t="shared" si="4"/>
        <v>0</v>
      </c>
      <c r="P86" s="288">
        <f t="shared" si="4"/>
        <v>0</v>
      </c>
      <c r="Q86" s="288">
        <f t="shared" si="4"/>
        <v>5500000</v>
      </c>
      <c r="R86" s="288">
        <f t="shared" si="4"/>
        <v>0</v>
      </c>
      <c r="S86" s="288">
        <f t="shared" si="4"/>
        <v>2750000</v>
      </c>
      <c r="T86" s="288">
        <f t="shared" si="4"/>
        <v>0</v>
      </c>
      <c r="U86" s="288">
        <f t="shared" si="4"/>
        <v>0</v>
      </c>
      <c r="V86" s="288">
        <f t="shared" si="4"/>
        <v>0</v>
      </c>
      <c r="W86" s="288">
        <f t="shared" si="4"/>
        <v>0</v>
      </c>
      <c r="X86" s="288">
        <f t="shared" si="4"/>
        <v>0</v>
      </c>
      <c r="Y86" s="288">
        <f t="shared" si="4"/>
        <v>0</v>
      </c>
      <c r="Z86" s="288">
        <f t="shared" si="4"/>
        <v>0</v>
      </c>
      <c r="AA86" s="288">
        <f t="shared" si="4"/>
        <v>0</v>
      </c>
    </row>
    <row r="87" spans="1:28" s="225" customFormat="1" x14ac:dyDescent="0.2">
      <c r="C87" s="305">
        <v>3</v>
      </c>
      <c r="D87" s="304" t="str">
        <f>"("&amp;C87&amp;") "&amp;C34</f>
        <v>(3) Tariff Class 3</v>
      </c>
      <c r="E87" s="280"/>
      <c r="F87" s="280"/>
      <c r="G87" s="288">
        <f t="shared" ref="G87:AA87" si="5">SUBTOTAL(9,G$34:G$46)</f>
        <v>676</v>
      </c>
      <c r="H87" s="288">
        <f t="shared" si="5"/>
        <v>0</v>
      </c>
      <c r="I87" s="288">
        <f t="shared" si="5"/>
        <v>475000</v>
      </c>
      <c r="J87" s="288">
        <f t="shared" si="5"/>
        <v>570000</v>
      </c>
      <c r="K87" s="288">
        <f t="shared" si="5"/>
        <v>1140000</v>
      </c>
      <c r="L87" s="288">
        <f t="shared" si="5"/>
        <v>0</v>
      </c>
      <c r="M87" s="288">
        <f t="shared" si="5"/>
        <v>0</v>
      </c>
      <c r="N87" s="288">
        <f t="shared" si="5"/>
        <v>0</v>
      </c>
      <c r="O87" s="288">
        <f t="shared" si="5"/>
        <v>0</v>
      </c>
      <c r="P87" s="288">
        <f t="shared" si="5"/>
        <v>0</v>
      </c>
      <c r="Q87" s="288">
        <f t="shared" si="5"/>
        <v>3800000</v>
      </c>
      <c r="R87" s="288">
        <f t="shared" si="5"/>
        <v>0</v>
      </c>
      <c r="S87" s="288">
        <f t="shared" si="5"/>
        <v>1900000</v>
      </c>
      <c r="T87" s="288">
        <f t="shared" si="5"/>
        <v>0</v>
      </c>
      <c r="U87" s="288">
        <f t="shared" si="5"/>
        <v>0</v>
      </c>
      <c r="V87" s="288">
        <f t="shared" si="5"/>
        <v>0</v>
      </c>
      <c r="W87" s="288">
        <f t="shared" si="5"/>
        <v>0</v>
      </c>
      <c r="X87" s="288">
        <f t="shared" si="5"/>
        <v>0</v>
      </c>
      <c r="Y87" s="288">
        <f t="shared" si="5"/>
        <v>0</v>
      </c>
      <c r="Z87" s="288">
        <f t="shared" si="5"/>
        <v>0</v>
      </c>
      <c r="AA87" s="288">
        <f t="shared" si="5"/>
        <v>0</v>
      </c>
    </row>
    <row r="88" spans="1:28" s="225" customFormat="1" x14ac:dyDescent="0.2">
      <c r="C88" s="305">
        <v>4</v>
      </c>
      <c r="D88" s="304" t="str">
        <f>"("&amp;C88&amp;") "&amp;C47</f>
        <v>(4) Tariff Class 4</v>
      </c>
      <c r="E88" s="280"/>
      <c r="F88" s="280"/>
      <c r="G88" s="288">
        <f t="shared" ref="G88:AA88" si="6">SUBTOTAL(9,G$47:G$66)</f>
        <v>116</v>
      </c>
      <c r="H88" s="288">
        <f t="shared" si="6"/>
        <v>0</v>
      </c>
      <c r="I88" s="288">
        <f t="shared" si="6"/>
        <v>425000</v>
      </c>
      <c r="J88" s="288">
        <f t="shared" si="6"/>
        <v>510000</v>
      </c>
      <c r="K88" s="288">
        <f t="shared" si="6"/>
        <v>1020000</v>
      </c>
      <c r="L88" s="288">
        <f t="shared" si="6"/>
        <v>0</v>
      </c>
      <c r="M88" s="288">
        <f t="shared" si="6"/>
        <v>0</v>
      </c>
      <c r="N88" s="288">
        <f t="shared" si="6"/>
        <v>0</v>
      </c>
      <c r="O88" s="288">
        <f t="shared" si="6"/>
        <v>0</v>
      </c>
      <c r="P88" s="288">
        <f t="shared" si="6"/>
        <v>0</v>
      </c>
      <c r="Q88" s="288">
        <f t="shared" si="6"/>
        <v>3400000</v>
      </c>
      <c r="R88" s="288">
        <f t="shared" si="6"/>
        <v>0</v>
      </c>
      <c r="S88" s="288">
        <f t="shared" si="6"/>
        <v>1700000</v>
      </c>
      <c r="T88" s="288">
        <f t="shared" si="6"/>
        <v>0</v>
      </c>
      <c r="U88" s="288">
        <f t="shared" si="6"/>
        <v>0</v>
      </c>
      <c r="V88" s="288">
        <f t="shared" si="6"/>
        <v>0</v>
      </c>
      <c r="W88" s="288">
        <f t="shared" si="6"/>
        <v>0</v>
      </c>
      <c r="X88" s="288">
        <f t="shared" si="6"/>
        <v>0</v>
      </c>
      <c r="Y88" s="288">
        <f t="shared" si="6"/>
        <v>0</v>
      </c>
      <c r="Z88" s="288">
        <f t="shared" si="6"/>
        <v>0</v>
      </c>
      <c r="AA88" s="288">
        <f t="shared" si="6"/>
        <v>0</v>
      </c>
    </row>
    <row r="89" spans="1:28" s="225" customFormat="1" x14ac:dyDescent="0.2">
      <c r="C89" s="305">
        <v>5</v>
      </c>
      <c r="D89" s="304" t="str">
        <f>"("&amp;C89&amp;") "&amp;C67</f>
        <v>(5) Tariff Class 5</v>
      </c>
      <c r="E89" s="280"/>
      <c r="F89" s="280"/>
      <c r="G89" s="288">
        <f t="shared" ref="G89:AA89" si="7">SUBTOTAL(9,G$67:G$73)</f>
        <v>4</v>
      </c>
      <c r="H89" s="288">
        <f t="shared" si="7"/>
        <v>0</v>
      </c>
      <c r="I89" s="288">
        <f t="shared" si="7"/>
        <v>400000</v>
      </c>
      <c r="J89" s="288">
        <f t="shared" si="7"/>
        <v>480000</v>
      </c>
      <c r="K89" s="288">
        <f t="shared" si="7"/>
        <v>960000</v>
      </c>
      <c r="L89" s="288">
        <f t="shared" si="7"/>
        <v>0</v>
      </c>
      <c r="M89" s="288">
        <f t="shared" si="7"/>
        <v>0</v>
      </c>
      <c r="N89" s="288">
        <f t="shared" si="7"/>
        <v>0</v>
      </c>
      <c r="O89" s="288">
        <f t="shared" si="7"/>
        <v>0</v>
      </c>
      <c r="P89" s="288">
        <f t="shared" si="7"/>
        <v>0</v>
      </c>
      <c r="Q89" s="288">
        <f t="shared" si="7"/>
        <v>3200000</v>
      </c>
      <c r="R89" s="288">
        <f t="shared" si="7"/>
        <v>0</v>
      </c>
      <c r="S89" s="288">
        <f t="shared" si="7"/>
        <v>1600000</v>
      </c>
      <c r="T89" s="288">
        <f t="shared" si="7"/>
        <v>0</v>
      </c>
      <c r="U89" s="288">
        <f t="shared" si="7"/>
        <v>0</v>
      </c>
      <c r="V89" s="288">
        <f t="shared" si="7"/>
        <v>0</v>
      </c>
      <c r="W89" s="288">
        <f t="shared" si="7"/>
        <v>0</v>
      </c>
      <c r="X89" s="288">
        <f t="shared" si="7"/>
        <v>0</v>
      </c>
      <c r="Y89" s="288">
        <f t="shared" si="7"/>
        <v>0</v>
      </c>
      <c r="Z89" s="288">
        <f t="shared" si="7"/>
        <v>0</v>
      </c>
      <c r="AA89" s="288">
        <f t="shared" si="7"/>
        <v>0</v>
      </c>
    </row>
    <row r="90" spans="1:28" s="225" customFormat="1" x14ac:dyDescent="0.2">
      <c r="C90" s="305">
        <v>6</v>
      </c>
      <c r="D90" s="304" t="str">
        <f>"("&amp;C90&amp;") "&amp;C74</f>
        <v>(6) Tariff Class 6</v>
      </c>
      <c r="E90" s="280"/>
      <c r="F90" s="280"/>
      <c r="G90" s="288">
        <f t="shared" ref="G90:AA90" si="8">SUBTOTAL(9,G$74:G$80)</f>
        <v>4</v>
      </c>
      <c r="H90" s="288">
        <f t="shared" si="8"/>
        <v>115000</v>
      </c>
      <c r="I90" s="288">
        <f t="shared" si="8"/>
        <v>0</v>
      </c>
      <c r="J90" s="288">
        <f t="shared" si="8"/>
        <v>0</v>
      </c>
      <c r="K90" s="288">
        <f t="shared" si="8"/>
        <v>0</v>
      </c>
      <c r="L90" s="288">
        <f t="shared" si="8"/>
        <v>20000</v>
      </c>
      <c r="M90" s="288">
        <f t="shared" si="8"/>
        <v>10000</v>
      </c>
      <c r="N90" s="288">
        <f t="shared" si="8"/>
        <v>0</v>
      </c>
      <c r="O90" s="288">
        <f t="shared" si="8"/>
        <v>0</v>
      </c>
      <c r="P90" s="288">
        <f t="shared" si="8"/>
        <v>0</v>
      </c>
      <c r="Q90" s="288">
        <f t="shared" si="8"/>
        <v>0</v>
      </c>
      <c r="R90" s="288">
        <f t="shared" si="8"/>
        <v>0</v>
      </c>
      <c r="S90" s="288">
        <f t="shared" si="8"/>
        <v>0</v>
      </c>
      <c r="T90" s="288">
        <f t="shared" si="8"/>
        <v>0</v>
      </c>
      <c r="U90" s="288">
        <f t="shared" si="8"/>
        <v>0</v>
      </c>
      <c r="V90" s="288">
        <f t="shared" si="8"/>
        <v>0</v>
      </c>
      <c r="W90" s="288">
        <f t="shared" si="8"/>
        <v>0</v>
      </c>
      <c r="X90" s="288">
        <f t="shared" si="8"/>
        <v>0</v>
      </c>
      <c r="Y90" s="288">
        <f t="shared" si="8"/>
        <v>0</v>
      </c>
      <c r="Z90" s="288">
        <f t="shared" si="8"/>
        <v>0</v>
      </c>
      <c r="AA90" s="288">
        <f t="shared" si="8"/>
        <v>0</v>
      </c>
    </row>
    <row r="91" spans="1:28" s="225" customFormat="1" x14ac:dyDescent="0.2">
      <c r="C91" s="280"/>
      <c r="D91" s="287"/>
      <c r="E91" s="280"/>
      <c r="F91" s="280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</row>
    <row r="92" spans="1:28" s="225" customFormat="1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</row>
    <row r="93" spans="1:28" s="225" customFormat="1" ht="13.5" thickBot="1" x14ac:dyDescent="0.25">
      <c r="C93" s="278"/>
      <c r="D93" s="278" t="s">
        <v>175</v>
      </c>
      <c r="E93" s="280"/>
      <c r="F93" s="280"/>
      <c r="G93" s="322">
        <f t="shared" ref="G93:AA93" si="9">SUM(G85:G92)</f>
        <v>1194000</v>
      </c>
      <c r="H93" s="323">
        <f t="shared" si="9"/>
        <v>1015000</v>
      </c>
      <c r="I93" s="323">
        <f t="shared" si="9"/>
        <v>2235750</v>
      </c>
      <c r="J93" s="323">
        <f t="shared" si="9"/>
        <v>2715750</v>
      </c>
      <c r="K93" s="323">
        <f t="shared" si="9"/>
        <v>4991500</v>
      </c>
      <c r="L93" s="323">
        <f t="shared" si="9"/>
        <v>4520000</v>
      </c>
      <c r="M93" s="323">
        <f t="shared" si="9"/>
        <v>2010000</v>
      </c>
      <c r="N93" s="323">
        <f t="shared" si="9"/>
        <v>0</v>
      </c>
      <c r="O93" s="323">
        <f t="shared" si="9"/>
        <v>0</v>
      </c>
      <c r="P93" s="323">
        <f t="shared" si="9"/>
        <v>0</v>
      </c>
      <c r="Q93" s="323">
        <f t="shared" si="9"/>
        <v>15900000</v>
      </c>
      <c r="R93" s="323">
        <f t="shared" si="9"/>
        <v>0</v>
      </c>
      <c r="S93" s="323">
        <f t="shared" si="9"/>
        <v>7950000</v>
      </c>
      <c r="T93" s="323">
        <f t="shared" si="9"/>
        <v>0</v>
      </c>
      <c r="U93" s="323">
        <f t="shared" si="9"/>
        <v>0</v>
      </c>
      <c r="V93" s="323">
        <f t="shared" si="9"/>
        <v>0</v>
      </c>
      <c r="W93" s="323">
        <f t="shared" si="9"/>
        <v>0</v>
      </c>
      <c r="X93" s="323">
        <f t="shared" si="9"/>
        <v>0</v>
      </c>
      <c r="Y93" s="323">
        <f t="shared" si="9"/>
        <v>0</v>
      </c>
      <c r="Z93" s="323">
        <f t="shared" si="9"/>
        <v>0</v>
      </c>
      <c r="AA93" s="323">
        <f t="shared" si="9"/>
        <v>0</v>
      </c>
    </row>
    <row r="94" spans="1:28" s="225" customFormat="1" ht="13.5" thickBot="1" x14ac:dyDescent="0.25">
      <c r="C94" s="278"/>
      <c r="D94" s="278" t="s">
        <v>176</v>
      </c>
      <c r="E94" s="280"/>
      <c r="F94" s="280"/>
      <c r="G94" s="322">
        <f>SUM(G93)</f>
        <v>1194000</v>
      </c>
      <c r="H94" s="324"/>
      <c r="I94" s="325"/>
      <c r="J94" s="325"/>
      <c r="K94" s="325"/>
      <c r="L94" s="325"/>
      <c r="M94" s="325"/>
      <c r="N94" s="325"/>
      <c r="O94" s="326">
        <f>SUM(H93:O93)</f>
        <v>17488000</v>
      </c>
      <c r="P94" s="324"/>
      <c r="Q94" s="325"/>
      <c r="R94" s="325"/>
      <c r="S94" s="326">
        <f>SUM(P93:S93)</f>
        <v>23850000</v>
      </c>
      <c r="T94" s="324"/>
      <c r="U94" s="325"/>
      <c r="V94" s="325"/>
      <c r="W94" s="326">
        <f>SUM(T93:W93)</f>
        <v>0</v>
      </c>
      <c r="X94" s="324"/>
      <c r="Y94" s="325"/>
      <c r="Z94" s="325"/>
      <c r="AA94" s="326">
        <f>SUM(X93:AA93)</f>
        <v>0</v>
      </c>
    </row>
    <row r="95" spans="1:28" s="225" customFormat="1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42532000</v>
      </c>
      <c r="T95" s="327"/>
      <c r="U95" s="328"/>
      <c r="V95" s="328"/>
      <c r="W95" s="328"/>
      <c r="X95" s="328"/>
      <c r="Y95" s="328"/>
      <c r="Z95" s="328"/>
      <c r="AA95" s="329"/>
    </row>
    <row r="96" spans="1:28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0">ROUND(G82,6)=ROUND(G93,6)</f>
        <v>1</v>
      </c>
      <c r="H96" s="294" t="b">
        <f t="shared" si="10"/>
        <v>1</v>
      </c>
      <c r="I96" s="294" t="b">
        <f t="shared" si="10"/>
        <v>1</v>
      </c>
      <c r="J96" s="294" t="b">
        <f t="shared" si="10"/>
        <v>1</v>
      </c>
      <c r="K96" s="294" t="b">
        <f t="shared" si="10"/>
        <v>1</v>
      </c>
      <c r="L96" s="294" t="b">
        <f t="shared" si="10"/>
        <v>1</v>
      </c>
      <c r="M96" s="294" t="b">
        <f t="shared" si="10"/>
        <v>1</v>
      </c>
      <c r="N96" s="294" t="b">
        <f t="shared" si="10"/>
        <v>1</v>
      </c>
      <c r="O96" s="294" t="b">
        <f t="shared" si="10"/>
        <v>1</v>
      </c>
      <c r="P96" s="294" t="b">
        <f t="shared" si="10"/>
        <v>1</v>
      </c>
      <c r="Q96" s="294" t="b">
        <f t="shared" si="10"/>
        <v>1</v>
      </c>
      <c r="R96" s="294" t="b">
        <f t="shared" si="10"/>
        <v>1</v>
      </c>
      <c r="S96" s="294" t="b">
        <f t="shared" si="10"/>
        <v>1</v>
      </c>
      <c r="T96" s="294" t="b">
        <f t="shared" si="10"/>
        <v>1</v>
      </c>
      <c r="U96" s="294" t="b">
        <f t="shared" si="10"/>
        <v>1</v>
      </c>
      <c r="V96" s="294" t="b">
        <f t="shared" si="10"/>
        <v>1</v>
      </c>
      <c r="W96" s="294" t="b">
        <f t="shared" si="10"/>
        <v>1</v>
      </c>
      <c r="X96" s="294" t="b">
        <f t="shared" si="10"/>
        <v>1</v>
      </c>
      <c r="Y96" s="294" t="b">
        <f t="shared" si="10"/>
        <v>1</v>
      </c>
      <c r="Z96" s="294" t="b">
        <f t="shared" si="10"/>
        <v>1</v>
      </c>
      <c r="AA96" s="294" t="b">
        <f t="shared" si="10"/>
        <v>1</v>
      </c>
    </row>
    <row r="97" spans="1:27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75:S78 G30:S31 G35:AA44 G48:AA64 G68:S71 G15:S26">
    <cfRule type="expression" dxfId="793" priority="130">
      <formula>$G$7=""</formula>
    </cfRule>
    <cfRule type="cellIs" dxfId="792" priority="160" operator="equal">
      <formula>""</formula>
    </cfRule>
  </conditionalFormatting>
  <conditionalFormatting sqref="C15:F26 C30:F31 C35:F44 C48:F64 C68:F71 C75:F78">
    <cfRule type="expression" dxfId="791" priority="155">
      <formula>$G$7=""</formula>
    </cfRule>
  </conditionalFormatting>
  <conditionalFormatting sqref="C15:F26 C30:F31 C35:F44 C48:F64 C68:F71 C75:F78">
    <cfRule type="cellIs" dxfId="790" priority="154" operator="equal">
      <formula>""</formula>
    </cfRule>
  </conditionalFormatting>
  <conditionalFormatting sqref="C34:F34 C29:F29 C14:F14 C47:F47 C67:F67 C74:F74">
    <cfRule type="expression" dxfId="789" priority="141">
      <formula>$G$7=""</formula>
    </cfRule>
    <cfRule type="expression" dxfId="788" priority="145">
      <formula>$C14&lt;&gt;""</formula>
    </cfRule>
  </conditionalFormatting>
  <conditionalFormatting sqref="T30:W31 T68:W71 T75:W78 T15:W26">
    <cfRule type="expression" dxfId="787" priority="121">
      <formula>$G$7=""</formula>
    </cfRule>
    <cfRule type="cellIs" dxfId="786" priority="122" operator="equal">
      <formula>""</formula>
    </cfRule>
  </conditionalFormatting>
  <conditionalFormatting sqref="X30:AA31 X68:AA71 X75:AA78 X15:AA26">
    <cfRule type="expression" dxfId="785" priority="116">
      <formula>$G$7=""</formula>
    </cfRule>
    <cfRule type="cellIs" dxfId="784" priority="117" operator="equal">
      <formula>""</formula>
    </cfRule>
  </conditionalFormatting>
  <conditionalFormatting sqref="G81:S81">
    <cfRule type="cellIs" dxfId="783" priority="113" operator="equal">
      <formula>""</formula>
    </cfRule>
    <cfRule type="expression" dxfId="782" priority="114">
      <formula>$G$7=""</formula>
    </cfRule>
  </conditionalFormatting>
  <conditionalFormatting sqref="T81:W81">
    <cfRule type="cellIs" dxfId="781" priority="111" operator="equal">
      <formula>""</formula>
    </cfRule>
    <cfRule type="expression" dxfId="780" priority="112">
      <formula>$G$7=""</formula>
    </cfRule>
  </conditionalFormatting>
  <conditionalFormatting sqref="X81:AA81">
    <cfRule type="cellIs" dxfId="779" priority="109" operator="equal">
      <formula>""</formula>
    </cfRule>
    <cfRule type="expression" dxfId="778" priority="110">
      <formula>$G$7=""</formula>
    </cfRule>
  </conditionalFormatting>
  <conditionalFormatting sqref="G96:S96">
    <cfRule type="cellIs" dxfId="777" priority="108" stopIfTrue="1" operator="notEqual">
      <formula>TRUE</formula>
    </cfRule>
  </conditionalFormatting>
  <conditionalFormatting sqref="T96:AA96">
    <cfRule type="cellIs" dxfId="776" priority="107" stopIfTrue="1" operator="notEqual">
      <formula>TRUE</formula>
    </cfRule>
  </conditionalFormatting>
  <conditionalFormatting sqref="D85">
    <cfRule type="expression" dxfId="775" priority="104">
      <formula>$G$7=""</formula>
    </cfRule>
  </conditionalFormatting>
  <conditionalFormatting sqref="D85">
    <cfRule type="cellIs" dxfId="774" priority="103" operator="equal">
      <formula>""</formula>
    </cfRule>
  </conditionalFormatting>
  <conditionalFormatting sqref="D86:D90">
    <cfRule type="expression" dxfId="773" priority="102">
      <formula>$G$7=""</formula>
    </cfRule>
  </conditionalFormatting>
  <conditionalFormatting sqref="D86:D90">
    <cfRule type="cellIs" dxfId="772" priority="101" operator="equal">
      <formula>""</formula>
    </cfRule>
  </conditionalFormatting>
  <conditionalFormatting sqref="G79:S80">
    <cfRule type="expression" dxfId="771" priority="73">
      <formula>$G$7=""</formula>
    </cfRule>
    <cfRule type="cellIs" dxfId="770" priority="76" operator="equal">
      <formula>""</formula>
    </cfRule>
  </conditionalFormatting>
  <conditionalFormatting sqref="T79:W80">
    <cfRule type="expression" dxfId="769" priority="71">
      <formula>$G$7=""</formula>
    </cfRule>
    <cfRule type="cellIs" dxfId="768" priority="72" operator="equal">
      <formula>""</formula>
    </cfRule>
  </conditionalFormatting>
  <conditionalFormatting sqref="X79:AA80">
    <cfRule type="expression" dxfId="767" priority="69">
      <formula>$G$7=""</formula>
    </cfRule>
    <cfRule type="cellIs" dxfId="766" priority="70" operator="equal">
      <formula>""</formula>
    </cfRule>
  </conditionalFormatting>
  <conditionalFormatting sqref="G72:S73">
    <cfRule type="expression" dxfId="765" priority="49">
      <formula>$G$7=""</formula>
    </cfRule>
    <cfRule type="cellIs" dxfId="764" priority="52" operator="equal">
      <formula>""</formula>
    </cfRule>
  </conditionalFormatting>
  <conditionalFormatting sqref="T72:W73">
    <cfRule type="expression" dxfId="763" priority="47">
      <formula>$G$7=""</formula>
    </cfRule>
    <cfRule type="cellIs" dxfId="762" priority="48" operator="equal">
      <formula>""</formula>
    </cfRule>
  </conditionalFormatting>
  <conditionalFormatting sqref="X72:AA73">
    <cfRule type="expression" dxfId="761" priority="45">
      <formula>$G$7=""</formula>
    </cfRule>
    <cfRule type="cellIs" dxfId="760" priority="46" operator="equal">
      <formula>""</formula>
    </cfRule>
  </conditionalFormatting>
  <conditionalFormatting sqref="G65:S66">
    <cfRule type="expression" dxfId="759" priority="41">
      <formula>$G$7=""</formula>
    </cfRule>
    <cfRule type="cellIs" dxfId="758" priority="44" operator="equal">
      <formula>""</formula>
    </cfRule>
  </conditionalFormatting>
  <conditionalFormatting sqref="T65:W66">
    <cfRule type="expression" dxfId="757" priority="39">
      <formula>$G$7=""</formula>
    </cfRule>
    <cfRule type="cellIs" dxfId="756" priority="40" operator="equal">
      <formula>""</formula>
    </cfRule>
  </conditionalFormatting>
  <conditionalFormatting sqref="X65:AA66">
    <cfRule type="expression" dxfId="755" priority="37">
      <formula>$G$7=""</formula>
    </cfRule>
    <cfRule type="cellIs" dxfId="754" priority="38" operator="equal">
      <formula>""</formula>
    </cfRule>
  </conditionalFormatting>
  <conditionalFormatting sqref="G45:S46">
    <cfRule type="expression" dxfId="753" priority="33">
      <formula>$G$7=""</formula>
    </cfRule>
    <cfRule type="cellIs" dxfId="752" priority="36" operator="equal">
      <formula>""</formula>
    </cfRule>
  </conditionalFormatting>
  <conditionalFormatting sqref="T45:W46">
    <cfRule type="expression" dxfId="751" priority="31">
      <formula>$G$7=""</formula>
    </cfRule>
    <cfRule type="cellIs" dxfId="750" priority="32" operator="equal">
      <formula>""</formula>
    </cfRule>
  </conditionalFormatting>
  <conditionalFormatting sqref="X45:AA46">
    <cfRule type="expression" dxfId="749" priority="29">
      <formula>$G$7=""</formula>
    </cfRule>
    <cfRule type="cellIs" dxfId="748" priority="30" operator="equal">
      <formula>""</formula>
    </cfRule>
  </conditionalFormatting>
  <conditionalFormatting sqref="G32:S33">
    <cfRule type="expression" dxfId="747" priority="25">
      <formula>$G$7=""</formula>
    </cfRule>
    <cfRule type="cellIs" dxfId="746" priority="28" operator="equal">
      <formula>""</formula>
    </cfRule>
  </conditionalFormatting>
  <conditionalFormatting sqref="T32:W33">
    <cfRule type="expression" dxfId="745" priority="23">
      <formula>$G$7=""</formula>
    </cfRule>
    <cfRule type="cellIs" dxfId="744" priority="24" operator="equal">
      <formula>""</formula>
    </cfRule>
  </conditionalFormatting>
  <conditionalFormatting sqref="X32:AA33">
    <cfRule type="expression" dxfId="743" priority="21">
      <formula>$G$7=""</formula>
    </cfRule>
    <cfRule type="cellIs" dxfId="742" priority="22" operator="equal">
      <formula>""</formula>
    </cfRule>
  </conditionalFormatting>
  <conditionalFormatting sqref="G27:S28">
    <cfRule type="expression" dxfId="741" priority="17">
      <formula>$G$7=""</formula>
    </cfRule>
    <cfRule type="cellIs" dxfId="740" priority="20" operator="equal">
      <formula>""</formula>
    </cfRule>
  </conditionalFormatting>
  <conditionalFormatting sqref="T27:W28">
    <cfRule type="expression" dxfId="739" priority="15">
      <formula>$G$7=""</formula>
    </cfRule>
    <cfRule type="cellIs" dxfId="738" priority="16" operator="equal">
      <formula>""</formula>
    </cfRule>
  </conditionalFormatting>
  <conditionalFormatting sqref="X27:AA28">
    <cfRule type="expression" dxfId="737" priority="13">
      <formula>$G$7=""</formula>
    </cfRule>
    <cfRule type="cellIs" dxfId="736" priority="14" operator="equal">
      <formula>""</formula>
    </cfRule>
  </conditionalFormatting>
  <conditionalFormatting sqref="C27:F28">
    <cfRule type="expression" dxfId="735" priority="12">
      <formula>$G$7=""</formula>
    </cfRule>
  </conditionalFormatting>
  <conditionalFormatting sqref="C27:F28">
    <cfRule type="cellIs" dxfId="734" priority="11" operator="equal">
      <formula>""</formula>
    </cfRule>
  </conditionalFormatting>
  <conditionalFormatting sqref="C32:F33">
    <cfRule type="expression" dxfId="733" priority="10">
      <formula>$G$7=""</formula>
    </cfRule>
  </conditionalFormatting>
  <conditionalFormatting sqref="C32:F33">
    <cfRule type="cellIs" dxfId="732" priority="9" operator="equal">
      <formula>""</formula>
    </cfRule>
  </conditionalFormatting>
  <conditionalFormatting sqref="C45:F46">
    <cfRule type="expression" dxfId="731" priority="8">
      <formula>$G$7=""</formula>
    </cfRule>
  </conditionalFormatting>
  <conditionalFormatting sqref="C45:F46">
    <cfRule type="cellIs" dxfId="730" priority="7" operator="equal">
      <formula>""</formula>
    </cfRule>
  </conditionalFormatting>
  <conditionalFormatting sqref="C65:F66">
    <cfRule type="expression" dxfId="729" priority="6">
      <formula>$G$7=""</formula>
    </cfRule>
  </conditionalFormatting>
  <conditionalFormatting sqref="C65:F66">
    <cfRule type="cellIs" dxfId="728" priority="5" operator="equal">
      <formula>""</formula>
    </cfRule>
  </conditionalFormatting>
  <conditionalFormatting sqref="C72:F73">
    <cfRule type="expression" dxfId="727" priority="4">
      <formula>$G$7=""</formula>
    </cfRule>
  </conditionalFormatting>
  <conditionalFormatting sqref="C72:F73">
    <cfRule type="cellIs" dxfId="726" priority="3" operator="equal">
      <formula>""</formula>
    </cfRule>
  </conditionalFormatting>
  <conditionalFormatting sqref="C79:F80">
    <cfRule type="expression" dxfId="725" priority="2">
      <formula>$G$7=""</formula>
    </cfRule>
  </conditionalFormatting>
  <conditionalFormatting sqref="C79:F80">
    <cfRule type="cellIs" dxfId="724" priority="1" operator="equal">
      <formula>""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N96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J7" sqref="J7"/>
    </sheetView>
  </sheetViews>
  <sheetFormatPr defaultRowHeight="12.75" x14ac:dyDescent="0.2"/>
  <cols>
    <col min="1" max="1" width="5.4257812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412" customWidth="1"/>
    <col min="30" max="32" width="10.7109375" style="412" customWidth="1"/>
    <col min="33" max="33" width="13.5703125" style="454" customWidth="1"/>
    <col min="34" max="34" width="4.42578125" style="203" customWidth="1"/>
    <col min="35" max="35" width="12.85546875" style="381" customWidth="1"/>
    <col min="36" max="38" width="10.7109375" style="381" customWidth="1"/>
    <col min="39" max="39" width="13.5703125" style="382" customWidth="1"/>
    <col min="40" max="40" width="4.42578125" style="203" customWidth="1"/>
    <col min="41" max="16384" width="9.140625" style="203"/>
  </cols>
  <sheetData>
    <row r="1" spans="1:40" s="225" customFormat="1" ht="18" x14ac:dyDescent="0.2">
      <c r="C1" s="217"/>
      <c r="D1" s="217"/>
      <c r="E1" s="223"/>
      <c r="F1" s="223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C1" s="381"/>
      <c r="AD1" s="413"/>
      <c r="AE1" s="414"/>
      <c r="AF1" s="414"/>
      <c r="AG1" s="415"/>
      <c r="AI1" s="381"/>
      <c r="AJ1" s="413"/>
      <c r="AK1" s="414"/>
      <c r="AL1" s="414"/>
      <c r="AM1" s="415"/>
    </row>
    <row r="2" spans="1:40" s="225" customFormat="1" ht="12.75" hidden="1" customHeight="1" x14ac:dyDescent="0.2">
      <c r="C2" s="217"/>
      <c r="D2" s="217"/>
      <c r="E2" s="223"/>
      <c r="F2" s="223"/>
      <c r="G2" s="416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C2" s="381"/>
      <c r="AD2" s="381"/>
      <c r="AE2" s="381"/>
      <c r="AF2" s="381"/>
      <c r="AG2" s="382"/>
      <c r="AI2" s="381"/>
      <c r="AJ2" s="381"/>
      <c r="AK2" s="381"/>
      <c r="AL2" s="381"/>
      <c r="AM2" s="382"/>
    </row>
    <row r="3" spans="1:40" s="225" customFormat="1" ht="12.75" hidden="1" customHeight="1" x14ac:dyDescent="0.2">
      <c r="C3" s="217"/>
      <c r="D3" s="217"/>
      <c r="E3" s="223"/>
      <c r="F3" s="223"/>
      <c r="G3" s="41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C3" s="381"/>
      <c r="AD3" s="381"/>
      <c r="AE3" s="381"/>
      <c r="AF3" s="381"/>
      <c r="AG3" s="382"/>
      <c r="AI3" s="381"/>
      <c r="AJ3" s="381"/>
      <c r="AK3" s="381"/>
      <c r="AL3" s="381"/>
      <c r="AM3" s="382"/>
    </row>
    <row r="4" spans="1:40" s="225" customFormat="1" ht="12.75" hidden="1" customHeight="1" x14ac:dyDescent="0.2">
      <c r="C4" s="217"/>
      <c r="D4" s="217"/>
      <c r="E4" s="223"/>
      <c r="F4" s="223"/>
      <c r="G4" s="416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C4" s="381"/>
      <c r="AD4" s="381"/>
      <c r="AE4" s="381"/>
      <c r="AF4" s="381"/>
      <c r="AG4" s="382"/>
      <c r="AI4" s="381"/>
      <c r="AJ4" s="381"/>
      <c r="AK4" s="381"/>
      <c r="AL4" s="381"/>
      <c r="AM4" s="382"/>
    </row>
    <row r="5" spans="1:40" s="225" customFormat="1" ht="12.75" hidden="1" customHeight="1" x14ac:dyDescent="0.2">
      <c r="C5" s="217"/>
      <c r="D5" s="217"/>
      <c r="E5" s="223"/>
      <c r="F5" s="223"/>
      <c r="G5" s="416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C5" s="381"/>
      <c r="AD5" s="381"/>
      <c r="AE5" s="381"/>
      <c r="AF5" s="381"/>
      <c r="AG5" s="382"/>
      <c r="AI5" s="381"/>
      <c r="AJ5" s="381"/>
      <c r="AK5" s="381"/>
      <c r="AL5" s="381"/>
      <c r="AM5" s="382"/>
    </row>
    <row r="6" spans="1:40" s="230" customFormat="1" ht="12.75" hidden="1" customHeight="1" x14ac:dyDescent="0.2">
      <c r="C6" s="228"/>
      <c r="D6" s="228"/>
      <c r="E6" s="229"/>
      <c r="F6" s="229"/>
      <c r="G6" s="41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C6" s="383"/>
      <c r="AD6" s="381"/>
      <c r="AE6" s="381"/>
      <c r="AF6" s="381"/>
      <c r="AG6" s="382"/>
      <c r="AI6" s="383"/>
      <c r="AJ6" s="381"/>
      <c r="AK6" s="381"/>
      <c r="AL6" s="381"/>
      <c r="AM6" s="382"/>
    </row>
    <row r="7" spans="1:40" s="225" customFormat="1" ht="18" x14ac:dyDescent="0.2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02"/>
      <c r="J7" s="202"/>
      <c r="K7" s="202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81"/>
      <c r="AD7" s="413"/>
      <c r="AE7" s="414"/>
      <c r="AF7" s="414"/>
      <c r="AG7" s="418"/>
      <c r="AH7" s="236"/>
      <c r="AI7" s="381"/>
      <c r="AJ7" s="413"/>
      <c r="AK7" s="414"/>
      <c r="AL7" s="414"/>
      <c r="AM7" s="418"/>
      <c r="AN7" s="236"/>
    </row>
    <row r="8" spans="1:40" s="225" customFormat="1" x14ac:dyDescent="0.2">
      <c r="C8" s="237"/>
      <c r="D8" s="233"/>
      <c r="E8" s="234"/>
      <c r="F8" s="234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36"/>
      <c r="AC8" s="419" t="s">
        <v>76</v>
      </c>
      <c r="AD8" s="419" t="s">
        <v>77</v>
      </c>
      <c r="AE8" s="419" t="s">
        <v>78</v>
      </c>
      <c r="AF8" s="419" t="s">
        <v>79</v>
      </c>
      <c r="AG8" s="420" t="s">
        <v>67</v>
      </c>
      <c r="AH8" s="236"/>
      <c r="AI8" s="419" t="s">
        <v>76</v>
      </c>
      <c r="AJ8" s="419" t="s">
        <v>77</v>
      </c>
      <c r="AK8" s="419" t="s">
        <v>78</v>
      </c>
      <c r="AL8" s="419" t="s">
        <v>79</v>
      </c>
      <c r="AM8" s="420" t="s">
        <v>67</v>
      </c>
      <c r="AN8" s="236"/>
    </row>
    <row r="9" spans="1:40" s="225" customFormat="1" ht="18" x14ac:dyDescent="0.2">
      <c r="C9" s="238" t="s">
        <v>92</v>
      </c>
      <c r="D9" s="233"/>
      <c r="E9" s="239"/>
      <c r="F9" s="239"/>
      <c r="G9" s="202"/>
      <c r="H9" s="202"/>
      <c r="I9" s="202"/>
      <c r="J9" s="202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421">
        <f>AC82</f>
        <v>176844.04653741079</v>
      </c>
      <c r="AD9" s="421">
        <f>AD82</f>
        <v>629495</v>
      </c>
      <c r="AE9" s="421">
        <f>AE82</f>
        <v>116160</v>
      </c>
      <c r="AF9" s="421">
        <f>AF82</f>
        <v>0</v>
      </c>
      <c r="AG9" s="421">
        <f>AG82</f>
        <v>922499.04653741082</v>
      </c>
      <c r="AH9" s="236"/>
      <c r="AI9" s="422">
        <f>AI82</f>
        <v>-9.3697053547883158E-3</v>
      </c>
      <c r="AJ9" s="422">
        <f>AJ82</f>
        <v>-7.8643590127796204E-2</v>
      </c>
      <c r="AK9" s="422">
        <f>AK82</f>
        <v>2.564102564102555E-2</v>
      </c>
      <c r="AL9" s="422" t="str">
        <f>AL82</f>
        <v/>
      </c>
      <c r="AM9" s="422">
        <f>AM82</f>
        <v>-5.3846229634277987E-2</v>
      </c>
      <c r="AN9" s="236"/>
    </row>
    <row r="10" spans="1:40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412"/>
      <c r="AD10" s="412"/>
      <c r="AE10" s="412"/>
      <c r="AF10" s="412"/>
      <c r="AG10" s="357"/>
      <c r="AH10" s="236"/>
      <c r="AI10" s="381"/>
      <c r="AJ10" s="381"/>
      <c r="AK10" s="381"/>
      <c r="AL10" s="381"/>
      <c r="AM10" s="415"/>
      <c r="AN10" s="236"/>
    </row>
    <row r="11" spans="1:40" s="209" customFormat="1" ht="15.75" x14ac:dyDescent="0.2">
      <c r="A11" s="243"/>
      <c r="B11" s="243"/>
      <c r="C11" s="206" t="s">
        <v>116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59"/>
      <c r="Z11" s="559"/>
      <c r="AA11" s="560"/>
      <c r="AB11" s="208"/>
      <c r="AC11" s="423" t="s">
        <v>70</v>
      </c>
      <c r="AD11" s="424"/>
      <c r="AE11" s="425"/>
      <c r="AF11" s="426"/>
      <c r="AG11" s="427"/>
      <c r="AH11" s="208"/>
      <c r="AI11" s="428" t="s">
        <v>209</v>
      </c>
      <c r="AJ11" s="429"/>
      <c r="AK11" s="430"/>
      <c r="AL11" s="431"/>
      <c r="AM11" s="432"/>
      <c r="AN11" s="208"/>
    </row>
    <row r="12" spans="1:40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433" t="s">
        <v>118</v>
      </c>
      <c r="AD12" s="434"/>
      <c r="AE12" s="435"/>
      <c r="AF12" s="436"/>
      <c r="AG12" s="437"/>
      <c r="AH12" s="205"/>
      <c r="AI12" s="438" t="s">
        <v>210</v>
      </c>
      <c r="AJ12" s="439"/>
      <c r="AK12" s="440"/>
      <c r="AL12" s="441"/>
      <c r="AM12" s="442"/>
      <c r="AN12" s="205"/>
    </row>
    <row r="13" spans="1:40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443" t="s">
        <v>76</v>
      </c>
      <c r="AD13" s="435" t="s">
        <v>77</v>
      </c>
      <c r="AE13" s="435" t="s">
        <v>78</v>
      </c>
      <c r="AF13" s="436" t="s">
        <v>79</v>
      </c>
      <c r="AG13" s="444" t="s">
        <v>67</v>
      </c>
      <c r="AH13" s="205"/>
      <c r="AI13" s="445" t="s">
        <v>76</v>
      </c>
      <c r="AJ13" s="440" t="s">
        <v>77</v>
      </c>
      <c r="AK13" s="440" t="s">
        <v>78</v>
      </c>
      <c r="AL13" s="441" t="s">
        <v>79</v>
      </c>
      <c r="AM13" s="446" t="s">
        <v>67</v>
      </c>
      <c r="AN13" s="205"/>
    </row>
    <row r="14" spans="1:40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99410</v>
      </c>
      <c r="AD14" s="284">
        <f>SUBTOTAL(9,AD15:AD28)</f>
        <v>474780</v>
      </c>
      <c r="AE14" s="284">
        <f>SUBTOTAL(9,AE15:AE28)</f>
        <v>0</v>
      </c>
      <c r="AF14" s="284">
        <f>SUBTOTAL(9,AF15:AF28)</f>
        <v>0</v>
      </c>
      <c r="AG14" s="284">
        <f>SUBTOTAL(9,AG15:AG28)</f>
        <v>574190</v>
      </c>
      <c r="AH14" s="205"/>
      <c r="AI14" s="398">
        <f>IFERROR(AC14/'DUOS (t-1)'!AC14-1,"")</f>
        <v>2.564102564102555E-2</v>
      </c>
      <c r="AJ14" s="398">
        <f>IFERROR(AD14/'DUOS (t-1)'!AD14-1,"")</f>
        <v>-0.10794708332628755</v>
      </c>
      <c r="AK14" s="398" t="str">
        <f>IFERROR(AE14/'DUOS (t-1)'!AE14-1,"")</f>
        <v/>
      </c>
      <c r="AL14" s="398" t="str">
        <f>IFERROR(AF14/'DUOS (t-1)'!AF14-1,"")</f>
        <v/>
      </c>
      <c r="AM14" s="398">
        <f>IFERROR(AG14/'DUOS (t-1)'!AG14-1,"")</f>
        <v>-8.736719844903762E-2</v>
      </c>
      <c r="AN14" s="205"/>
    </row>
    <row r="15" spans="1:40" s="204" customFormat="1" x14ac:dyDescent="0.2">
      <c r="A15" s="230"/>
      <c r="B15" s="230"/>
      <c r="C15" s="447" t="str">
        <f>IF('Q (t)'!C15="","",'Q (t)'!C15)</f>
        <v>N01</v>
      </c>
      <c r="D15" s="448" t="str">
        <f>IF('Q (t)'!D15="","",'Q (t)'!D15)</f>
        <v xml:space="preserve">(SAMPLE ONLY) Tariff 01 </v>
      </c>
      <c r="E15" s="449" t="str">
        <f>IF('Q (t)'!E15="","",'Q (t)'!E15)</f>
        <v>Various</v>
      </c>
      <c r="F15" s="449" t="str">
        <f>IF('Q (t)'!F15="","",'Q (t)'!F15)</f>
        <v>-</v>
      </c>
      <c r="G15" s="251">
        <v>100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6.5</v>
      </c>
      <c r="M15" s="252">
        <v>7.5</v>
      </c>
      <c r="N15" s="252"/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/>
      <c r="U15" s="252"/>
      <c r="V15" s="252"/>
      <c r="W15" s="252"/>
      <c r="X15" s="252"/>
      <c r="Y15" s="252"/>
      <c r="Z15" s="252"/>
      <c r="AA15" s="252"/>
      <c r="AB15" s="205"/>
      <c r="AC15" s="213">
        <f>IFERROR($G15*'Q (t)'!$G15/1000,0)</f>
        <v>80000</v>
      </c>
      <c r="AD15" s="213">
        <f>SUMPRODUCT($H15:$O15,'Q (t)'!$H15:$O15)/100</f>
        <v>335000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415000</v>
      </c>
      <c r="AH15" s="205"/>
      <c r="AI15" s="399">
        <f>IFERROR(AC15/'DUOS (t-1)'!AC15-1,"")</f>
        <v>2.564102564102555E-2</v>
      </c>
      <c r="AJ15" s="399">
        <f>IFERROR(AD15/'DUOS (t-1)'!AD15-1,"")</f>
        <v>-0.16197623514696691</v>
      </c>
      <c r="AK15" s="399" t="str">
        <f>IFERROR(AE15/'DUOS (t-1)'!AE15-1,"")</f>
        <v/>
      </c>
      <c r="AL15" s="399" t="str">
        <f>IFERROR(AF15/'DUOS (t-1)'!AF15-1,"")</f>
        <v/>
      </c>
      <c r="AM15" s="399">
        <f>IFERROR(AG15/'DUOS (t-1)'!AG15-1,"")</f>
        <v>-0.13134484563055993</v>
      </c>
      <c r="AN15" s="205"/>
    </row>
    <row r="16" spans="1:40" s="204" customFormat="1" x14ac:dyDescent="0.2">
      <c r="A16" s="230"/>
      <c r="B16" s="230"/>
      <c r="C16" s="447" t="str">
        <f>IF('Q (t)'!C16="","",'Q (t)'!C16)</f>
        <v>N02</v>
      </c>
      <c r="D16" s="448" t="str">
        <f>IF('Q (t)'!D16="","",'Q (t)'!D16)</f>
        <v>(SAMPLE ONLY) Tariff 02</v>
      </c>
      <c r="E16" s="449" t="str">
        <f>IF('Q (t)'!E16="","",'Q (t)'!E16)</f>
        <v>Various</v>
      </c>
      <c r="F16" s="449" t="str">
        <f>IF('Q (t)'!F16="","",'Q (t)'!F16)</f>
        <v>-</v>
      </c>
      <c r="G16" s="251">
        <v>100</v>
      </c>
      <c r="H16" s="252" t="s">
        <v>120</v>
      </c>
      <c r="I16" s="252">
        <v>20</v>
      </c>
      <c r="J16" s="252">
        <v>10</v>
      </c>
      <c r="K16" s="252">
        <v>2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/>
      <c r="U16" s="252"/>
      <c r="V16" s="252"/>
      <c r="W16" s="252"/>
      <c r="X16" s="252"/>
      <c r="Y16" s="252"/>
      <c r="Z16" s="252"/>
      <c r="AA16" s="252"/>
      <c r="AB16" s="205"/>
      <c r="AC16" s="213">
        <f>IFERROR($G16*'Q (t)'!$G16/1000,0)</f>
        <v>10</v>
      </c>
      <c r="AD16" s="213">
        <f>SUMPRODUCT($H16:$O16,'Q (t)'!$H16:$O16)/100</f>
        <v>85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95</v>
      </c>
      <c r="AH16" s="205"/>
      <c r="AI16" s="399">
        <f>IFERROR(AC16/'DUOS (t-1)'!AC16-1,"")</f>
        <v>2.564102564102555E-2</v>
      </c>
      <c r="AJ16" s="399">
        <f>IFERROR(AD16/'DUOS (t-1)'!AD16-1,"")</f>
        <v>2.564102564102555E-2</v>
      </c>
      <c r="AK16" s="399" t="str">
        <f>IFERROR(AE16/'DUOS (t-1)'!AE16-1,"")</f>
        <v/>
      </c>
      <c r="AL16" s="399" t="str">
        <f>IFERROR(AF16/'DUOS (t-1)'!AF16-1,"")</f>
        <v/>
      </c>
      <c r="AM16" s="399">
        <f>IFERROR(AG16/'DUOS (t-1)'!AG16-1,"")</f>
        <v>2.564102564102555E-2</v>
      </c>
      <c r="AN16" s="205"/>
    </row>
    <row r="17" spans="1:40" s="204" customFormat="1" x14ac:dyDescent="0.2">
      <c r="A17" s="230"/>
      <c r="B17" s="230"/>
      <c r="C17" s="447" t="str">
        <f>IF('Q (t)'!C17="","",'Q (t)'!C17)</f>
        <v>N03</v>
      </c>
      <c r="D17" s="448" t="str">
        <f>IF('Q (t)'!D17="","",'Q (t)'!D17)</f>
        <v>(SAMPLE ONLY) Tariff 03</v>
      </c>
      <c r="E17" s="449" t="str">
        <f>IF('Q (t)'!E17="","",'Q (t)'!E17)</f>
        <v>Various</v>
      </c>
      <c r="F17" s="449" t="str">
        <f>IF('Q (t)'!F17="","",'Q (t)'!F17)</f>
        <v>-</v>
      </c>
      <c r="G17" s="251">
        <v>100</v>
      </c>
      <c r="H17" s="252" t="s">
        <v>120</v>
      </c>
      <c r="I17" s="252">
        <v>20</v>
      </c>
      <c r="J17" s="252">
        <v>10</v>
      </c>
      <c r="K17" s="252">
        <v>2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/>
      <c r="U17" s="252"/>
      <c r="V17" s="252"/>
      <c r="W17" s="252"/>
      <c r="X17" s="252"/>
      <c r="Y17" s="252"/>
      <c r="Z17" s="252"/>
      <c r="AA17" s="252"/>
      <c r="AB17" s="205"/>
      <c r="AC17" s="213">
        <f>IFERROR($G17*'Q (t)'!$G17/1000,0)</f>
        <v>20</v>
      </c>
      <c r="AD17" s="213">
        <f>SUMPRODUCT($H17:$O17,'Q (t)'!$H17:$O17)/100</f>
        <v>170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190</v>
      </c>
      <c r="AH17" s="205"/>
      <c r="AI17" s="399">
        <f>IFERROR(AC17/'DUOS (t-1)'!AC17-1,"")</f>
        <v>2.564102564102555E-2</v>
      </c>
      <c r="AJ17" s="399">
        <f>IFERROR(AD17/'DUOS (t-1)'!AD17-1,"")</f>
        <v>2.564102564102555E-2</v>
      </c>
      <c r="AK17" s="399" t="str">
        <f>IFERROR(AE17/'DUOS (t-1)'!AE17-1,"")</f>
        <v/>
      </c>
      <c r="AL17" s="399" t="str">
        <f>IFERROR(AF17/'DUOS (t-1)'!AF17-1,"")</f>
        <v/>
      </c>
      <c r="AM17" s="399">
        <f>IFERROR(AG17/'DUOS (t-1)'!AG17-1,"")</f>
        <v>2.564102564102555E-2</v>
      </c>
      <c r="AN17" s="205"/>
    </row>
    <row r="18" spans="1:40" s="204" customFormat="1" x14ac:dyDescent="0.2">
      <c r="A18" s="230"/>
      <c r="B18" s="230"/>
      <c r="C18" s="447" t="str">
        <f>IF('Q (t)'!C18="","",'Q (t)'!C18)</f>
        <v>N04</v>
      </c>
      <c r="D18" s="448" t="str">
        <f>IF('Q (t)'!D18="","",'Q (t)'!D18)</f>
        <v>(SAMPLE ONLY) Tariff 04</v>
      </c>
      <c r="E18" s="449" t="str">
        <f>IF('Q (t)'!E18="","",'Q (t)'!E18)</f>
        <v>Various</v>
      </c>
      <c r="F18" s="449" t="str">
        <f>IF('Q (t)'!F18="","",'Q (t)'!F18)</f>
        <v>-</v>
      </c>
      <c r="G18" s="251">
        <v>10</v>
      </c>
      <c r="H18" s="252">
        <v>2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/>
      <c r="U18" s="252"/>
      <c r="V18" s="252"/>
      <c r="W18" s="252"/>
      <c r="X18" s="252"/>
      <c r="Y18" s="252"/>
      <c r="Z18" s="252"/>
      <c r="AA18" s="252"/>
      <c r="AB18" s="205"/>
      <c r="AC18" s="213">
        <f>IFERROR($G18*'Q (t)'!$G18/1000,0)</f>
        <v>2000</v>
      </c>
      <c r="AD18" s="213">
        <f>SUMPRODUCT($H18:$O18,'Q (t)'!$H18:$O18)/100</f>
        <v>12000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14000</v>
      </c>
      <c r="AH18" s="205"/>
      <c r="AI18" s="399">
        <f>IFERROR(AC18/'DUOS (t-1)'!AC18-1,"")</f>
        <v>2.564102564102555E-2</v>
      </c>
      <c r="AJ18" s="399">
        <f>IFERROR(AD18/'DUOS (t-1)'!AD18-1,"")</f>
        <v>19.512820512820515</v>
      </c>
      <c r="AK18" s="399" t="str">
        <f>IFERROR(AE18/'DUOS (t-1)'!AE18-1,"")</f>
        <v/>
      </c>
      <c r="AL18" s="399" t="str">
        <f>IFERROR(AF18/'DUOS (t-1)'!AF18-1,"")</f>
        <v/>
      </c>
      <c r="AM18" s="399">
        <f>IFERROR(AG18/'DUOS (t-1)'!AG18-1,"")</f>
        <v>4.5226824457593686</v>
      </c>
      <c r="AN18" s="205"/>
    </row>
    <row r="19" spans="1:40" s="204" customFormat="1" x14ac:dyDescent="0.2">
      <c r="A19" s="230"/>
      <c r="B19" s="230"/>
      <c r="C19" s="447" t="str">
        <f>IF('Q (t)'!C19="","",'Q (t)'!C19)</f>
        <v>N05</v>
      </c>
      <c r="D19" s="448" t="str">
        <f>IF('Q (t)'!D19="","",'Q (t)'!D19)</f>
        <v>(SAMPLE ONLY) Tariff 05</v>
      </c>
      <c r="E19" s="449" t="str">
        <f>IF('Q (t)'!E19="","",'Q (t)'!E19)</f>
        <v>Various</v>
      </c>
      <c r="F19" s="449" t="str">
        <f>IF('Q (t)'!F19="","",'Q (t)'!F19)</f>
        <v>-</v>
      </c>
      <c r="G19" s="251">
        <v>10</v>
      </c>
      <c r="H19" s="252">
        <v>2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/>
      <c r="U19" s="252"/>
      <c r="V19" s="252"/>
      <c r="W19" s="252"/>
      <c r="X19" s="252"/>
      <c r="Y19" s="252"/>
      <c r="Z19" s="252"/>
      <c r="AA19" s="252"/>
      <c r="AB19" s="205"/>
      <c r="AC19" s="213">
        <f>IFERROR($G19*'Q (t)'!$G19/1000,0)</f>
        <v>1000</v>
      </c>
      <c r="AD19" s="213">
        <f>SUMPRODUCT($H19:$O19,'Q (t)'!$H19:$O19)/100</f>
        <v>6000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7000</v>
      </c>
      <c r="AH19" s="205"/>
      <c r="AI19" s="399">
        <f>IFERROR(AC19/'DUOS (t-1)'!AC19-1,"")</f>
        <v>2.564102564102555E-2</v>
      </c>
      <c r="AJ19" s="399">
        <f>IFERROR(AD19/'DUOS (t-1)'!AD19-1,"")</f>
        <v>2.564102564102555E-2</v>
      </c>
      <c r="AK19" s="399" t="str">
        <f>IFERROR(AE19/'DUOS (t-1)'!AE19-1,"")</f>
        <v/>
      </c>
      <c r="AL19" s="399" t="str">
        <f>IFERROR(AF19/'DUOS (t-1)'!AF19-1,"")</f>
        <v/>
      </c>
      <c r="AM19" s="399">
        <f>IFERROR(AG19/'DUOS (t-1)'!AG19-1,"")</f>
        <v>2.564102564102555E-2</v>
      </c>
      <c r="AN19" s="205"/>
    </row>
    <row r="20" spans="1:40" s="204" customFormat="1" x14ac:dyDescent="0.2">
      <c r="A20" s="230"/>
      <c r="B20" s="230"/>
      <c r="C20" s="447" t="str">
        <f>IF('Q (t)'!C20="","",'Q (t)'!C20)</f>
        <v>N06</v>
      </c>
      <c r="D20" s="448" t="str">
        <f>IF('Q (t)'!D20="","",'Q (t)'!D20)</f>
        <v>(SAMPLE ONLY) Tariff 06</v>
      </c>
      <c r="E20" s="449" t="str">
        <f>IF('Q (t)'!E20="","",'Q (t)'!E20)</f>
        <v>Various</v>
      </c>
      <c r="F20" s="449" t="str">
        <f>IF('Q (t)'!F20="","",'Q (t)'!F20)</f>
        <v>-</v>
      </c>
      <c r="G20" s="251">
        <v>110</v>
      </c>
      <c r="H20" s="252">
        <v>2</v>
      </c>
      <c r="I20" s="252" t="s">
        <v>120</v>
      </c>
      <c r="J20" s="252" t="s">
        <v>120</v>
      </c>
      <c r="K20" s="252" t="s">
        <v>120</v>
      </c>
      <c r="L20" s="252">
        <f>L15</f>
        <v>6.5</v>
      </c>
      <c r="M20" s="252">
        <f>M15</f>
        <v>7.5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/>
      <c r="U20" s="252"/>
      <c r="V20" s="252"/>
      <c r="W20" s="252"/>
      <c r="X20" s="252"/>
      <c r="Y20" s="252"/>
      <c r="Z20" s="252"/>
      <c r="AA20" s="252"/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IFERROR(AC20/'DUOS (t-1)'!AC20-1,"")</f>
        <v/>
      </c>
      <c r="AJ20" s="399" t="str">
        <f>IFERROR(AD20/'DUOS (t-1)'!AD20-1,"")</f>
        <v/>
      </c>
      <c r="AK20" s="399" t="str">
        <f>IFERROR(AE20/'DUOS (t-1)'!AE20-1,"")</f>
        <v/>
      </c>
      <c r="AL20" s="399" t="str">
        <f>IFERROR(AF20/'DUOS (t-1)'!AF20-1,"")</f>
        <v/>
      </c>
      <c r="AM20" s="399" t="str">
        <f>IFERROR(AG20/'DUOS (t-1)'!AG20-1,"")</f>
        <v/>
      </c>
      <c r="AN20" s="205"/>
    </row>
    <row r="21" spans="1:40" s="204" customFormat="1" x14ac:dyDescent="0.2">
      <c r="A21" s="230"/>
      <c r="B21" s="230"/>
      <c r="C21" s="447" t="str">
        <f>IF('Q (t)'!C21="","",'Q (t)'!C21)</f>
        <v>N07</v>
      </c>
      <c r="D21" s="448" t="str">
        <f>IF('Q (t)'!D21="","",'Q (t)'!D21)</f>
        <v>(SAMPLE ONLY) Tariff 07</v>
      </c>
      <c r="E21" s="449" t="str">
        <f>IF('Q (t)'!E21="","",'Q (t)'!E21)</f>
        <v>Various</v>
      </c>
      <c r="F21" s="449" t="str">
        <f>IF('Q (t)'!F21="","",'Q (t)'!F21)</f>
        <v>-</v>
      </c>
      <c r="G21" s="251">
        <v>110</v>
      </c>
      <c r="H21" s="252">
        <v>2</v>
      </c>
      <c r="I21" s="252" t="s">
        <v>120</v>
      </c>
      <c r="J21" s="252" t="s">
        <v>120</v>
      </c>
      <c r="K21" s="252" t="s">
        <v>120</v>
      </c>
      <c r="L21" s="252">
        <f t="shared" ref="L21:M24" si="1">L20</f>
        <v>6.5</v>
      </c>
      <c r="M21" s="252">
        <f t="shared" si="1"/>
        <v>7.5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/>
      <c r="U21" s="252"/>
      <c r="V21" s="252"/>
      <c r="W21" s="252"/>
      <c r="X21" s="252"/>
      <c r="Y21" s="252"/>
      <c r="Z21" s="252"/>
      <c r="AA21" s="252"/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IFERROR(AC21/'DUOS (t-1)'!AC21-1,"")</f>
        <v/>
      </c>
      <c r="AJ21" s="399" t="str">
        <f>IFERROR(AD21/'DUOS (t-1)'!AD21-1,"")</f>
        <v/>
      </c>
      <c r="AK21" s="399" t="str">
        <f>IFERROR(AE21/'DUOS (t-1)'!AE21-1,"")</f>
        <v/>
      </c>
      <c r="AL21" s="399" t="str">
        <f>IFERROR(AF21/'DUOS (t-1)'!AF21-1,"")</f>
        <v/>
      </c>
      <c r="AM21" s="399" t="str">
        <f>IFERROR(AG21/'DUOS (t-1)'!AG21-1,"")</f>
        <v/>
      </c>
      <c r="AN21" s="205"/>
    </row>
    <row r="22" spans="1:40" s="204" customFormat="1" x14ac:dyDescent="0.2">
      <c r="A22" s="230"/>
      <c r="B22" s="230"/>
      <c r="C22" s="447" t="str">
        <f>IF('Q (t)'!C22="","",'Q (t)'!C22)</f>
        <v>N08</v>
      </c>
      <c r="D22" s="448" t="str">
        <f>IF('Q (t)'!D22="","",'Q (t)'!D22)</f>
        <v>(SAMPLE ONLY) Tariff 08</v>
      </c>
      <c r="E22" s="449" t="str">
        <f>IF('Q (t)'!E22="","",'Q (t)'!E22)</f>
        <v>Various</v>
      </c>
      <c r="F22" s="449" t="str">
        <f>IF('Q (t)'!F22="","",'Q (t)'!F22)</f>
        <v>-</v>
      </c>
      <c r="G22" s="251">
        <v>200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f t="shared" si="1"/>
        <v>6.5</v>
      </c>
      <c r="M22" s="252">
        <f t="shared" si="1"/>
        <v>7.5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/>
      <c r="U22" s="252"/>
      <c r="V22" s="252"/>
      <c r="W22" s="252"/>
      <c r="X22" s="252"/>
      <c r="Y22" s="252"/>
      <c r="Z22" s="252"/>
      <c r="AA22" s="252"/>
      <c r="AB22" s="205"/>
      <c r="AC22" s="213">
        <f>IFERROR($G22*'Q (t)'!$G22/1000,0)</f>
        <v>16000</v>
      </c>
      <c r="AD22" s="213">
        <f>SUMPRODUCT($H22:$O22,'Q (t)'!$H22:$O22)/100</f>
        <v>107500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123500</v>
      </c>
      <c r="AH22" s="205"/>
      <c r="AI22" s="399">
        <f>IFERROR(AC22/'DUOS (t-1)'!AC22-1,"")</f>
        <v>2.564102564102555E-2</v>
      </c>
      <c r="AJ22" s="399">
        <f>IFERROR(AD22/'DUOS (t-1)'!AD22-1,"")</f>
        <v>-4.1248606465997817E-2</v>
      </c>
      <c r="AK22" s="399" t="str">
        <f>IFERROR(AE22/'DUOS (t-1)'!AE22-1,"")</f>
        <v/>
      </c>
      <c r="AL22" s="399" t="str">
        <f>IFERROR(AF22/'DUOS (t-1)'!AF22-1,"")</f>
        <v/>
      </c>
      <c r="AM22" s="399">
        <f>IFERROR(AG22/'DUOS (t-1)'!AG22-1,"")</f>
        <v>-3.30788804071247E-2</v>
      </c>
      <c r="AN22" s="205"/>
    </row>
    <row r="23" spans="1:40" s="204" customFormat="1" x14ac:dyDescent="0.2">
      <c r="A23" s="230"/>
      <c r="B23" s="230"/>
      <c r="C23" s="447" t="str">
        <f>IF('Q (t)'!C23="","",'Q (t)'!C23)</f>
        <v>N09</v>
      </c>
      <c r="D23" s="448" t="str">
        <f>IF('Q (t)'!D23="","",'Q (t)'!D23)</f>
        <v>(SAMPLE ONLY) Tariff 09</v>
      </c>
      <c r="E23" s="449" t="str">
        <f>IF('Q (t)'!E23="","",'Q (t)'!E23)</f>
        <v>Various</v>
      </c>
      <c r="F23" s="449" t="str">
        <f>IF('Q (t)'!F23="","",'Q (t)'!F23)</f>
        <v>-</v>
      </c>
      <c r="G23" s="251">
        <v>210</v>
      </c>
      <c r="H23" s="252">
        <v>2</v>
      </c>
      <c r="I23" s="252" t="s">
        <v>120</v>
      </c>
      <c r="J23" s="252" t="s">
        <v>120</v>
      </c>
      <c r="K23" s="252" t="s">
        <v>120</v>
      </c>
      <c r="L23" s="252">
        <f t="shared" si="1"/>
        <v>6.5</v>
      </c>
      <c r="M23" s="252">
        <f t="shared" si="1"/>
        <v>7.5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/>
      <c r="U23" s="252"/>
      <c r="V23" s="252"/>
      <c r="W23" s="252"/>
      <c r="X23" s="252"/>
      <c r="Y23" s="252"/>
      <c r="Z23" s="252"/>
      <c r="AA23" s="252"/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IFERROR(AC23/'DUOS (t-1)'!AC23-1,"")</f>
        <v/>
      </c>
      <c r="AJ23" s="399" t="str">
        <f>IFERROR(AD23/'DUOS (t-1)'!AD23-1,"")</f>
        <v/>
      </c>
      <c r="AK23" s="399" t="str">
        <f>IFERROR(AE23/'DUOS (t-1)'!AE23-1,"")</f>
        <v/>
      </c>
      <c r="AL23" s="399" t="str">
        <f>IFERROR(AF23/'DUOS (t-1)'!AF23-1,"")</f>
        <v/>
      </c>
      <c r="AM23" s="399" t="str">
        <f>IFERROR(AG23/'DUOS (t-1)'!AG23-1,"")</f>
        <v/>
      </c>
      <c r="AN23" s="205"/>
    </row>
    <row r="24" spans="1:40" s="204" customFormat="1" x14ac:dyDescent="0.2">
      <c r="A24" s="230"/>
      <c r="B24" s="230"/>
      <c r="C24" s="447" t="str">
        <f>IF('Q (t)'!C24="","",'Q (t)'!C24)</f>
        <v>N10</v>
      </c>
      <c r="D24" s="448" t="str">
        <f>IF('Q (t)'!D24="","",'Q (t)'!D24)</f>
        <v>(SAMPLE ONLY) Tariff 10</v>
      </c>
      <c r="E24" s="449" t="str">
        <f>IF('Q (t)'!E24="","",'Q (t)'!E24)</f>
        <v>Various</v>
      </c>
      <c r="F24" s="449" t="str">
        <f>IF('Q (t)'!F24="","",'Q (t)'!F24)</f>
        <v>-</v>
      </c>
      <c r="G24" s="251">
        <v>210</v>
      </c>
      <c r="H24" s="252">
        <v>2</v>
      </c>
      <c r="I24" s="252" t="s">
        <v>120</v>
      </c>
      <c r="J24" s="252" t="s">
        <v>120</v>
      </c>
      <c r="K24" s="252" t="s">
        <v>120</v>
      </c>
      <c r="L24" s="252">
        <f t="shared" si="1"/>
        <v>6.5</v>
      </c>
      <c r="M24" s="252">
        <f t="shared" si="1"/>
        <v>7.5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/>
      <c r="U24" s="252"/>
      <c r="V24" s="252"/>
      <c r="W24" s="252"/>
      <c r="X24" s="252"/>
      <c r="Y24" s="252"/>
      <c r="Z24" s="252"/>
      <c r="AA24" s="252"/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IFERROR(AC24/'DUOS (t-1)'!AC24-1,"")</f>
        <v/>
      </c>
      <c r="AJ24" s="399" t="str">
        <f>IFERROR(AD24/'DUOS (t-1)'!AD24-1,"")</f>
        <v/>
      </c>
      <c r="AK24" s="399" t="str">
        <f>IFERROR(AE24/'DUOS (t-1)'!AE24-1,"")</f>
        <v/>
      </c>
      <c r="AL24" s="399" t="str">
        <f>IFERROR(AF24/'DUOS (t-1)'!AF24-1,"")</f>
        <v/>
      </c>
      <c r="AM24" s="399" t="str">
        <f>IFERROR(AG24/'DUOS (t-1)'!AG24-1,"")</f>
        <v/>
      </c>
      <c r="AN24" s="205"/>
    </row>
    <row r="25" spans="1:40" s="204" customFormat="1" x14ac:dyDescent="0.2">
      <c r="A25" s="230"/>
      <c r="B25" s="230"/>
      <c r="C25" s="447" t="str">
        <f>IF('Q (t)'!C25="","",'Q (t)'!C25)</f>
        <v>N11</v>
      </c>
      <c r="D25" s="448" t="str">
        <f>IF('Q (t)'!D25="","",'Q (t)'!D25)</f>
        <v>(SAMPLE ONLY) Tariff 11</v>
      </c>
      <c r="E25" s="449" t="str">
        <f>IF('Q (t)'!E25="","",'Q (t)'!E25)</f>
        <v>Various</v>
      </c>
      <c r="F25" s="449" t="str">
        <f>IF('Q (t)'!F25="","",'Q (t)'!F25)</f>
        <v>-</v>
      </c>
      <c r="G25" s="251">
        <v>200</v>
      </c>
      <c r="H25" s="252" t="s">
        <v>120</v>
      </c>
      <c r="I25" s="252">
        <v>15</v>
      </c>
      <c r="J25" s="252">
        <v>7.5</v>
      </c>
      <c r="K25" s="252">
        <v>1.5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/>
      <c r="U25" s="252"/>
      <c r="V25" s="252"/>
      <c r="W25" s="252"/>
      <c r="X25" s="252"/>
      <c r="Y25" s="252"/>
      <c r="Z25" s="252"/>
      <c r="AA25" s="252"/>
      <c r="AB25" s="205"/>
      <c r="AC25" s="213">
        <f>IFERROR($G25*'Q (t)'!$G25/1000,0)</f>
        <v>300</v>
      </c>
      <c r="AD25" s="213">
        <f>SUMPRODUCT($H25:$O25,'Q (t)'!$H25:$O25)/100</f>
        <v>12750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13050</v>
      </c>
      <c r="AH25" s="205"/>
      <c r="AI25" s="399">
        <f>IFERROR(AC25/'DUOS (t-1)'!AC25-1,"")</f>
        <v>2.564102564102555E-2</v>
      </c>
      <c r="AJ25" s="399">
        <f>IFERROR(AD25/'DUOS (t-1)'!AD25-1,"")</f>
        <v>2.564102564102555E-2</v>
      </c>
      <c r="AK25" s="399" t="str">
        <f>IFERROR(AE25/'DUOS (t-1)'!AE25-1,"")</f>
        <v/>
      </c>
      <c r="AL25" s="399" t="str">
        <f>IFERROR(AF25/'DUOS (t-1)'!AF25-1,"")</f>
        <v/>
      </c>
      <c r="AM25" s="399">
        <f>IFERROR(AG25/'DUOS (t-1)'!AG25-1,"")</f>
        <v>2.564102564102555E-2</v>
      </c>
      <c r="AN25" s="205"/>
    </row>
    <row r="26" spans="1:40" s="204" customFormat="1" x14ac:dyDescent="0.2">
      <c r="A26" s="230"/>
      <c r="B26" s="230"/>
      <c r="C26" s="447" t="str">
        <f>IF('Q (t)'!C26="","",'Q (t)'!C26)</f>
        <v>N12</v>
      </c>
      <c r="D26" s="448" t="str">
        <f>IF('Q (t)'!D26="","",'Q (t)'!D26)</f>
        <v>(SAMPLE ONLY) Tariff 12</v>
      </c>
      <c r="E26" s="449" t="str">
        <f>IF('Q (t)'!E26="","",'Q (t)'!E26)</f>
        <v>Various</v>
      </c>
      <c r="F26" s="449" t="str">
        <f>IF('Q (t)'!F26="","",'Q (t)'!F26)</f>
        <v>-</v>
      </c>
      <c r="G26" s="251">
        <v>200</v>
      </c>
      <c r="H26" s="252" t="s">
        <v>120</v>
      </c>
      <c r="I26" s="252">
        <v>15</v>
      </c>
      <c r="J26" s="252">
        <v>7.5</v>
      </c>
      <c r="K26" s="252">
        <v>1.5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/>
      <c r="U26" s="252"/>
      <c r="V26" s="252"/>
      <c r="W26" s="252"/>
      <c r="X26" s="252"/>
      <c r="Y26" s="252"/>
      <c r="Z26" s="252"/>
      <c r="AA26" s="252"/>
      <c r="AB26" s="205"/>
      <c r="AC26" s="213">
        <f>IFERROR($G26*'Q (t)'!$G26/1000,0)</f>
        <v>80</v>
      </c>
      <c r="AD26" s="213">
        <f>SUMPRODUCT($H26:$O26,'Q (t)'!$H26:$O26)/100</f>
        <v>1275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1355</v>
      </c>
      <c r="AH26" s="205"/>
      <c r="AI26" s="399">
        <f>IFERROR(AC26/'DUOS (t-1)'!AC26-1,"")</f>
        <v>2.564102564102555E-2</v>
      </c>
      <c r="AJ26" s="399">
        <f>IFERROR(AD26/'DUOS (t-1)'!AD26-1,"")</f>
        <v>2.564102564102555E-2</v>
      </c>
      <c r="AK26" s="399" t="str">
        <f>IFERROR(AE26/'DUOS (t-1)'!AE26-1,"")</f>
        <v/>
      </c>
      <c r="AL26" s="399" t="str">
        <f>IFERROR(AF26/'DUOS (t-1)'!AF26-1,"")</f>
        <v/>
      </c>
      <c r="AM26" s="399">
        <f>IFERROR(AG26/'DUOS (t-1)'!AG26-1,"")</f>
        <v>2.564102564102555E-2</v>
      </c>
      <c r="AN26" s="205"/>
    </row>
    <row r="27" spans="1:40" s="214" customFormat="1" x14ac:dyDescent="0.2">
      <c r="A27" s="244"/>
      <c r="B27" s="244"/>
      <c r="C27" s="447"/>
      <c r="D27" s="448"/>
      <c r="E27" s="449"/>
      <c r="F27" s="449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IFERROR(AC27/'DUOS (t-1)'!AC27-1,"")</f>
        <v/>
      </c>
      <c r="AJ27" s="399" t="str">
        <f>IFERROR(AD27/'DUOS (t-1)'!AD27-1,"")</f>
        <v/>
      </c>
      <c r="AK27" s="399" t="str">
        <f>IFERROR(AE27/'DUOS (t-1)'!AE27-1,"")</f>
        <v/>
      </c>
      <c r="AL27" s="399" t="str">
        <f>IFERROR(AF27/'DUOS (t-1)'!AF27-1,"")</f>
        <v/>
      </c>
      <c r="AM27" s="399" t="str">
        <f>IFERROR(AG27/'DUOS (t-1)'!AG27-1,"")</f>
        <v/>
      </c>
      <c r="AN27" s="205"/>
    </row>
    <row r="28" spans="1:40" s="204" customFormat="1" x14ac:dyDescent="0.2">
      <c r="A28" s="230"/>
      <c r="B28" s="230"/>
      <c r="C28" s="447"/>
      <c r="D28" s="448"/>
      <c r="E28" s="449"/>
      <c r="F28" s="449"/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IFERROR(AC28/'DUOS (t-1)'!AC28-1,"")</f>
        <v/>
      </c>
      <c r="AJ28" s="399" t="str">
        <f>IFERROR(AD28/'DUOS (t-1)'!AD28-1,"")</f>
        <v/>
      </c>
      <c r="AK28" s="399" t="str">
        <f>IFERROR(AE28/'DUOS (t-1)'!AE28-1,"")</f>
        <v/>
      </c>
      <c r="AL28" s="399" t="str">
        <f>IFERROR(AF28/'DUOS (t-1)'!AF28-1,"")</f>
        <v/>
      </c>
      <c r="AM28" s="399" t="str">
        <f>IFERROR(AG28/'DUOS (t-1)'!AG28-1,"")</f>
        <v/>
      </c>
      <c r="AN28" s="205"/>
    </row>
    <row r="29" spans="1:40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64714.046537410759</v>
      </c>
      <c r="AD29" s="284">
        <f>SUBTOTAL(9,AD30:AD33)</f>
        <v>103000</v>
      </c>
      <c r="AE29" s="284">
        <f>SUBTOTAL(9,AE30:AE33)</f>
        <v>75000</v>
      </c>
      <c r="AF29" s="284">
        <f>SUBTOTAL(9,AF30:AF33)</f>
        <v>0</v>
      </c>
      <c r="AG29" s="284">
        <f>SUBTOTAL(9,AG30:AG33)</f>
        <v>242714.04653741076</v>
      </c>
      <c r="AH29" s="205"/>
      <c r="AI29" s="398">
        <f>IFERROR(AC29/'DUOS (t-1)'!AC29-1,"")</f>
        <v>5.6572888486521311E-3</v>
      </c>
      <c r="AJ29" s="398">
        <f>IFERROR(AD29/'DUOS (t-1)'!AD29-1,"")</f>
        <v>2.564102564102555E-2</v>
      </c>
      <c r="AK29" s="398">
        <f>IFERROR(AE29/'DUOS (t-1)'!AE29-1,"")</f>
        <v>2.564102564102555E-2</v>
      </c>
      <c r="AL29" s="398" t="str">
        <f>IFERROR(AF29/'DUOS (t-1)'!AF29-1,"")</f>
        <v/>
      </c>
      <c r="AM29" s="398">
        <f>IFERROR(AG29/'DUOS (t-1)'!AG29-1,"")</f>
        <v>2.0235588639809787E-2</v>
      </c>
      <c r="AN29" s="205"/>
    </row>
    <row r="30" spans="1:40" s="204" customFormat="1" x14ac:dyDescent="0.2">
      <c r="A30" s="230"/>
      <c r="B30" s="230"/>
      <c r="C30" s="447" t="str">
        <f>IF('Q (t)'!C30="","",'Q (t)'!C30)</f>
        <v>N21</v>
      </c>
      <c r="D30" s="448" t="str">
        <f>IF('Q (t)'!D30="","",'Q (t)'!D30)</f>
        <v xml:space="preserve">(SAMPLE ONLY) Tariff 21 </v>
      </c>
      <c r="E30" s="449" t="str">
        <f>IF('Q (t)'!E30="","",'Q (t)'!E30)</f>
        <v>Various</v>
      </c>
      <c r="F30" s="449" t="str">
        <f>IF('Q (t)'!F30="","",'Q (t)'!F30)</f>
        <v>-</v>
      </c>
      <c r="G30" s="251">
        <v>5883.095139764614</v>
      </c>
      <c r="H30" s="252" t="s">
        <v>120</v>
      </c>
      <c r="I30" s="252">
        <v>5</v>
      </c>
      <c r="J30" s="252">
        <v>2.5</v>
      </c>
      <c r="K30" s="252">
        <v>0.5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10</v>
      </c>
      <c r="R30" s="252" t="s">
        <v>120</v>
      </c>
      <c r="S30" s="252">
        <v>10</v>
      </c>
      <c r="T30" s="252"/>
      <c r="U30" s="252"/>
      <c r="V30" s="252"/>
      <c r="W30" s="252"/>
      <c r="X30" s="252"/>
      <c r="Y30" s="252"/>
      <c r="Z30" s="252"/>
      <c r="AA30" s="252"/>
      <c r="AB30" s="205"/>
      <c r="AC30" s="213">
        <f>IFERROR($G30*'Q (t)'!$G30/1000,0)</f>
        <v>58830.951397646146</v>
      </c>
      <c r="AD30" s="213">
        <f>SUMPRODUCT($H30:$O30,'Q (t)'!$H30:$O30)/100</f>
        <v>73000</v>
      </c>
      <c r="AE30" s="213">
        <f>SUMPRODUCT($P30:$W30,'Q (t)'!$P30:$W30)/1000</f>
        <v>75000</v>
      </c>
      <c r="AF30" s="213">
        <f>SUMPRODUCT($X30:$AA30,'Q (t)'!$X30:$AA30)/1000</f>
        <v>0</v>
      </c>
      <c r="AG30" s="213">
        <f>SUM(AC30:AF30)</f>
        <v>206830.95139764616</v>
      </c>
      <c r="AH30" s="205"/>
      <c r="AI30" s="399">
        <f>IFERROR(AC30/'DUOS (t-1)'!AC30-1,"")</f>
        <v>5.6572888486521311E-3</v>
      </c>
      <c r="AJ30" s="399">
        <f>IFERROR(AD30/'DUOS (t-1)'!AD30-1,"")</f>
        <v>2.564102564102555E-2</v>
      </c>
      <c r="AK30" s="399">
        <f>IFERROR(AE30/'DUOS (t-1)'!AE30-1,"")</f>
        <v>2.564102564102555E-2</v>
      </c>
      <c r="AL30" s="399" t="str">
        <f>IFERROR(AF30/'DUOS (t-1)'!AF30-1,"")</f>
        <v/>
      </c>
      <c r="AM30" s="399">
        <f>IFERROR(AG30/'DUOS (t-1)'!AG30-1,"")</f>
        <v>1.9876486181687136E-2</v>
      </c>
      <c r="AN30" s="205"/>
    </row>
    <row r="31" spans="1:40" s="204" customFormat="1" x14ac:dyDescent="0.2">
      <c r="A31" s="230"/>
      <c r="B31" s="230"/>
      <c r="C31" s="447" t="str">
        <f>IF('Q (t)'!C31="","",'Q (t)'!C31)</f>
        <v>N22</v>
      </c>
      <c r="D31" s="448" t="str">
        <f>IF('Q (t)'!D31="","",'Q (t)'!D31)</f>
        <v>(SAMPLE ONLY) Tariff 22</v>
      </c>
      <c r="E31" s="449" t="str">
        <f>IF('Q (t)'!E31="","",'Q (t)'!E31)</f>
        <v>Various</v>
      </c>
      <c r="F31" s="449" t="str">
        <f>IF('Q (t)'!F31="","",'Q (t)'!F31)</f>
        <v>-</v>
      </c>
      <c r="G31" s="251">
        <f>G30</f>
        <v>5883.095139764614</v>
      </c>
      <c r="H31" s="252" t="s">
        <v>120</v>
      </c>
      <c r="I31" s="252">
        <v>15</v>
      </c>
      <c r="J31" s="252">
        <v>10</v>
      </c>
      <c r="K31" s="252">
        <v>5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/>
      <c r="U31" s="252"/>
      <c r="V31" s="252"/>
      <c r="W31" s="252"/>
      <c r="X31" s="252"/>
      <c r="Y31" s="252"/>
      <c r="Z31" s="252"/>
      <c r="AA31" s="252"/>
      <c r="AB31" s="205"/>
      <c r="AC31" s="213">
        <f>IFERROR($G31*'Q (t)'!$G31/1000,0)</f>
        <v>5883.095139764614</v>
      </c>
      <c r="AD31" s="213">
        <f>SUMPRODUCT($H31:$O31,'Q (t)'!$H31:$O31)/100</f>
        <v>30000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35883.095139764613</v>
      </c>
      <c r="AH31" s="205"/>
      <c r="AI31" s="399">
        <f>IFERROR(AC31/'DUOS (t-1)'!AC31-1,"")</f>
        <v>5.6572888486519091E-3</v>
      </c>
      <c r="AJ31" s="399">
        <f>IFERROR(AD31/'DUOS (t-1)'!AD31-1,"")</f>
        <v>2.564102564102555E-2</v>
      </c>
      <c r="AK31" s="399" t="str">
        <f>IFERROR(AE31/'DUOS (t-1)'!AE31-1,"")</f>
        <v/>
      </c>
      <c r="AL31" s="399" t="str">
        <f>IFERROR(AF31/'DUOS (t-1)'!AF31-1,"")</f>
        <v/>
      </c>
      <c r="AM31" s="399">
        <f>IFERROR(AG31/'DUOS (t-1)'!AG31-1,"")</f>
        <v>2.2310402842296684E-2</v>
      </c>
      <c r="AN31" s="205"/>
    </row>
    <row r="32" spans="1:40" s="204" customFormat="1" x14ac:dyDescent="0.2">
      <c r="A32" s="230"/>
      <c r="B32" s="230"/>
      <c r="C32" s="447"/>
      <c r="D32" s="448"/>
      <c r="E32" s="449"/>
      <c r="F32" s="449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IFERROR(AC32/'DUOS (t-1)'!AC32-1,"")</f>
        <v/>
      </c>
      <c r="AJ32" s="399" t="str">
        <f>IFERROR(AD32/'DUOS (t-1)'!AD32-1,"")</f>
        <v/>
      </c>
      <c r="AK32" s="399" t="str">
        <f>IFERROR(AE32/'DUOS (t-1)'!AE32-1,"")</f>
        <v/>
      </c>
      <c r="AL32" s="399" t="str">
        <f>IFERROR(AF32/'DUOS (t-1)'!AF32-1,"")</f>
        <v/>
      </c>
      <c r="AM32" s="399" t="str">
        <f>IFERROR(AG32/'DUOS (t-1)'!AG32-1,"")</f>
        <v/>
      </c>
      <c r="AN32" s="205"/>
    </row>
    <row r="33" spans="1:40" s="204" customFormat="1" x14ac:dyDescent="0.2">
      <c r="A33" s="230"/>
      <c r="B33" s="230"/>
      <c r="C33" s="447"/>
      <c r="D33" s="448"/>
      <c r="E33" s="449"/>
      <c r="F33" s="449"/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IFERROR(AC33/'DUOS (t-1)'!AC33-1,"")</f>
        <v/>
      </c>
      <c r="AJ33" s="399" t="str">
        <f>IFERROR(AD33/'DUOS (t-1)'!AD33-1,"")</f>
        <v/>
      </c>
      <c r="AK33" s="399" t="str">
        <f>IFERROR(AE33/'DUOS (t-1)'!AE33-1,"")</f>
        <v/>
      </c>
      <c r="AL33" s="399" t="str">
        <f>IFERROR(AF33/'DUOS (t-1)'!AF33-1,"")</f>
        <v/>
      </c>
      <c r="AM33" s="399" t="str">
        <f>IFERROR(AG33/'DUOS (t-1)'!AG33-1,"")</f>
        <v/>
      </c>
      <c r="AN33" s="205"/>
    </row>
    <row r="34" spans="1:40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7120</v>
      </c>
      <c r="AD34" s="284">
        <f>SUBTOTAL(9,AD35:AD46)</f>
        <v>8740</v>
      </c>
      <c r="AE34" s="284">
        <f>SUBTOTAL(9,AE35:AE46)</f>
        <v>28500</v>
      </c>
      <c r="AF34" s="284">
        <f>SUBTOTAL(9,AF35:AF46)</f>
        <v>0</v>
      </c>
      <c r="AG34" s="284">
        <f>SUBTOTAL(9,AG35:AG46)</f>
        <v>44360</v>
      </c>
      <c r="AH34" s="205"/>
      <c r="AI34" s="398">
        <f>IFERROR(AC34/'DUOS (t-1)'!AC34-1,"")</f>
        <v>2.564102564102555E-2</v>
      </c>
      <c r="AJ34" s="398">
        <f>IFERROR(AD34/'DUOS (t-1)'!AD34-1,"")</f>
        <v>2.564102564102555E-2</v>
      </c>
      <c r="AK34" s="398">
        <f>IFERROR(AE34/'DUOS (t-1)'!AE34-1,"")</f>
        <v>2.564102564102555E-2</v>
      </c>
      <c r="AL34" s="398" t="str">
        <f>IFERROR(AF34/'DUOS (t-1)'!AF34-1,"")</f>
        <v/>
      </c>
      <c r="AM34" s="398">
        <f>IFERROR(AG34/'DUOS (t-1)'!AG34-1,"")</f>
        <v>2.564102564102555E-2</v>
      </c>
      <c r="AN34" s="205"/>
    </row>
    <row r="35" spans="1:40" s="204" customFormat="1" x14ac:dyDescent="0.2">
      <c r="A35" s="230"/>
      <c r="B35" s="230"/>
      <c r="C35" s="447" t="str">
        <f>IF('Q (t)'!C35="","",'Q (t)'!C35)</f>
        <v>N31</v>
      </c>
      <c r="D35" s="448" t="str">
        <f>IF('Q (t)'!D35="","",'Q (t)'!D35)</f>
        <v xml:space="preserve">(SAMPLE ONLY) Tariff 31 </v>
      </c>
      <c r="E35" s="449" t="str">
        <f>IF('Q (t)'!E35="","",'Q (t)'!E35)</f>
        <v>Various</v>
      </c>
      <c r="F35" s="449" t="str">
        <f>IF('Q (t)'!F35="","",'Q (t)'!F35)</f>
        <v>-</v>
      </c>
      <c r="G35" s="251">
        <v>10000</v>
      </c>
      <c r="H35" s="252" t="s">
        <v>120</v>
      </c>
      <c r="I35" s="252">
        <v>1</v>
      </c>
      <c r="J35" s="252">
        <v>0.5</v>
      </c>
      <c r="K35" s="252">
        <v>0.1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5</v>
      </c>
      <c r="R35" s="252" t="s">
        <v>120</v>
      </c>
      <c r="S35" s="252">
        <v>5</v>
      </c>
      <c r="T35" s="252"/>
      <c r="U35" s="252"/>
      <c r="V35" s="252"/>
      <c r="W35" s="252"/>
      <c r="X35" s="252"/>
      <c r="Y35" s="252"/>
      <c r="Z35" s="252"/>
      <c r="AA35" s="252"/>
      <c r="AB35" s="205"/>
      <c r="AC35" s="213">
        <f>IFERROR($G35*'Q (t)'!$G35/1000,0)</f>
        <v>6670</v>
      </c>
      <c r="AD35" s="213">
        <f>SUMPRODUCT($H35:$O35,'Q (t)'!$H35:$O35)/100</f>
        <v>4600</v>
      </c>
      <c r="AE35" s="213">
        <f>SUMPRODUCT($P35:$W35,'Q (t)'!$P35:$W35)/1000</f>
        <v>15000</v>
      </c>
      <c r="AF35" s="213">
        <f>SUMPRODUCT($X35:$AA35,'Q (t)'!$X35:$AA35)/1000</f>
        <v>0</v>
      </c>
      <c r="AG35" s="213">
        <f>SUM(AC35:AF35)</f>
        <v>26270</v>
      </c>
      <c r="AH35" s="205"/>
      <c r="AI35" s="399">
        <f>IFERROR(AC35/'DUOS (t-1)'!AC35-1,"")</f>
        <v>2.564102564102555E-2</v>
      </c>
      <c r="AJ35" s="399">
        <f>IFERROR(AD35/'DUOS (t-1)'!AD35-1,"")</f>
        <v>2.564102564102555E-2</v>
      </c>
      <c r="AK35" s="399">
        <f>IFERROR(AE35/'DUOS (t-1)'!AE35-1,"")</f>
        <v>2.564102564102555E-2</v>
      </c>
      <c r="AL35" s="399" t="str">
        <f>IFERROR(AF35/'DUOS (t-1)'!AF35-1,"")</f>
        <v/>
      </c>
      <c r="AM35" s="399">
        <f>IFERROR(AG35/'DUOS (t-1)'!AG35-1,"")</f>
        <v>2.564102564102555E-2</v>
      </c>
      <c r="AN35" s="205"/>
    </row>
    <row r="36" spans="1:40" s="204" customFormat="1" x14ac:dyDescent="0.2">
      <c r="A36" s="230"/>
      <c r="B36" s="230"/>
      <c r="C36" s="447" t="str">
        <f>IF('Q (t)'!C36="","",'Q (t)'!C36)</f>
        <v>N32</v>
      </c>
      <c r="D36" s="448" t="str">
        <f>IF('Q (t)'!D36="","",'Q (t)'!D36)</f>
        <v>(SAMPLE ONLY) Tariff 32</v>
      </c>
      <c r="E36" s="449" t="str">
        <f>IF('Q (t)'!E36="","",'Q (t)'!E36)</f>
        <v>BSP 01</v>
      </c>
      <c r="F36" s="449">
        <f>IF('Q (t)'!F36="","",'Q (t)'!F36)</f>
        <v>1.01</v>
      </c>
      <c r="G36" s="251">
        <v>50000</v>
      </c>
      <c r="H36" s="252" t="s">
        <v>120</v>
      </c>
      <c r="I36" s="252">
        <v>1</v>
      </c>
      <c r="J36" s="252">
        <v>0.5</v>
      </c>
      <c r="K36" s="252">
        <v>0.1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5</v>
      </c>
      <c r="R36" s="252" t="s">
        <v>120</v>
      </c>
      <c r="S36" s="252">
        <v>5</v>
      </c>
      <c r="T36" s="252"/>
      <c r="U36" s="252"/>
      <c r="V36" s="252"/>
      <c r="W36" s="252"/>
      <c r="X36" s="252"/>
      <c r="Y36" s="252"/>
      <c r="Z36" s="252"/>
      <c r="AA36" s="252"/>
      <c r="AB36" s="205"/>
      <c r="AC36" s="213">
        <f>IFERROR($G36*'Q (t)'!$G36/1000,0)</f>
        <v>50</v>
      </c>
      <c r="AD36" s="213">
        <f>SUMPRODUCT($H36:$O36,'Q (t)'!$H36:$O36)/100</f>
        <v>460</v>
      </c>
      <c r="AE36" s="213">
        <f>SUMPRODUCT($P36:$W36,'Q (t)'!$P36:$W36)/1000</f>
        <v>1500</v>
      </c>
      <c r="AF36" s="213">
        <f>SUMPRODUCT($X36:$AA36,'Q (t)'!$X36:$AA36)/1000</f>
        <v>0</v>
      </c>
      <c r="AG36" s="213">
        <f t="shared" ref="AG36:AG46" si="2">SUM(AC36:AF36)</f>
        <v>2010</v>
      </c>
      <c r="AH36" s="205"/>
      <c r="AI36" s="399">
        <f>IFERROR(AC36/'DUOS (t-1)'!AC36-1,"")</f>
        <v>2.564102564102555E-2</v>
      </c>
      <c r="AJ36" s="399">
        <f>IFERROR(AD36/'DUOS (t-1)'!AD36-1,"")</f>
        <v>2.564102564102555E-2</v>
      </c>
      <c r="AK36" s="399">
        <f>IFERROR(AE36/'DUOS (t-1)'!AE36-1,"")</f>
        <v>2.564102564102555E-2</v>
      </c>
      <c r="AL36" s="399" t="str">
        <f>IFERROR(AF36/'DUOS (t-1)'!AF36-1,"")</f>
        <v/>
      </c>
      <c r="AM36" s="399">
        <f>IFERROR(AG36/'DUOS (t-1)'!AG36-1,"")</f>
        <v>2.564102564102555E-2</v>
      </c>
      <c r="AN36" s="205"/>
    </row>
    <row r="37" spans="1:40" s="204" customFormat="1" x14ac:dyDescent="0.2">
      <c r="A37" s="230"/>
      <c r="B37" s="230"/>
      <c r="C37" s="447" t="str">
        <f>IF('Q (t)'!C37="","",'Q (t)'!C37)</f>
        <v>N33</v>
      </c>
      <c r="D37" s="448" t="str">
        <f>IF('Q (t)'!D37="","",'Q (t)'!D37)</f>
        <v>(SAMPLE ONLY) Tariff 33</v>
      </c>
      <c r="E37" s="449" t="str">
        <f>IF('Q (t)'!E37="","",'Q (t)'!E37)</f>
        <v>BSP 01</v>
      </c>
      <c r="F37" s="449">
        <f>IF('Q (t)'!F37="","",'Q (t)'!F37)</f>
        <v>1.01</v>
      </c>
      <c r="G37" s="251">
        <v>50000</v>
      </c>
      <c r="H37" s="252" t="s">
        <v>120</v>
      </c>
      <c r="I37" s="252">
        <v>1</v>
      </c>
      <c r="J37" s="252">
        <v>0.5</v>
      </c>
      <c r="K37" s="252">
        <v>0.1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5</v>
      </c>
      <c r="R37" s="252" t="s">
        <v>120</v>
      </c>
      <c r="S37" s="252">
        <v>5</v>
      </c>
      <c r="T37" s="252"/>
      <c r="U37" s="252"/>
      <c r="V37" s="252"/>
      <c r="W37" s="252"/>
      <c r="X37" s="252"/>
      <c r="Y37" s="252"/>
      <c r="Z37" s="252"/>
      <c r="AA37" s="252"/>
      <c r="AB37" s="205"/>
      <c r="AC37" s="213">
        <f>IFERROR($G37*'Q (t)'!$G37/1000,0)</f>
        <v>50</v>
      </c>
      <c r="AD37" s="213">
        <f>SUMPRODUCT($H37:$O37,'Q (t)'!$H37:$O37)/100</f>
        <v>460</v>
      </c>
      <c r="AE37" s="213">
        <f>SUMPRODUCT($P37:$W37,'Q (t)'!$P37:$W37)/1000</f>
        <v>1500</v>
      </c>
      <c r="AF37" s="213">
        <f>SUMPRODUCT($X37:$AA37,'Q (t)'!$X37:$AA37)/1000</f>
        <v>0</v>
      </c>
      <c r="AG37" s="213">
        <f t="shared" si="2"/>
        <v>2010</v>
      </c>
      <c r="AH37" s="205"/>
      <c r="AI37" s="399">
        <f>IFERROR(AC37/'DUOS (t-1)'!AC37-1,"")</f>
        <v>2.564102564102555E-2</v>
      </c>
      <c r="AJ37" s="399">
        <f>IFERROR(AD37/'DUOS (t-1)'!AD37-1,"")</f>
        <v>2.564102564102555E-2</v>
      </c>
      <c r="AK37" s="399">
        <f>IFERROR(AE37/'DUOS (t-1)'!AE37-1,"")</f>
        <v>2.564102564102555E-2</v>
      </c>
      <c r="AL37" s="399" t="str">
        <f>IFERROR(AF37/'DUOS (t-1)'!AF37-1,"")</f>
        <v/>
      </c>
      <c r="AM37" s="399">
        <f>IFERROR(AG37/'DUOS (t-1)'!AG37-1,"")</f>
        <v>2.564102564102555E-2</v>
      </c>
      <c r="AN37" s="205"/>
    </row>
    <row r="38" spans="1:40" s="204" customFormat="1" x14ac:dyDescent="0.2">
      <c r="A38" s="230"/>
      <c r="B38" s="230"/>
      <c r="C38" s="447" t="str">
        <f>IF('Q (t)'!C38="","",'Q (t)'!C38)</f>
        <v>N34</v>
      </c>
      <c r="D38" s="448" t="str">
        <f>IF('Q (t)'!D38="","",'Q (t)'!D38)</f>
        <v>(SAMPLE ONLY) Tariff 34</v>
      </c>
      <c r="E38" s="449" t="str">
        <f>IF('Q (t)'!E38="","",'Q (t)'!E38)</f>
        <v>BSP 02</v>
      </c>
      <c r="F38" s="449">
        <f>IF('Q (t)'!F38="","",'Q (t)'!F38)</f>
        <v>1.01</v>
      </c>
      <c r="G38" s="251">
        <v>50000</v>
      </c>
      <c r="H38" s="252" t="s">
        <v>120</v>
      </c>
      <c r="I38" s="252">
        <v>1</v>
      </c>
      <c r="J38" s="252">
        <v>0.5</v>
      </c>
      <c r="K38" s="252">
        <v>0.1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5</v>
      </c>
      <c r="R38" s="252" t="s">
        <v>120</v>
      </c>
      <c r="S38" s="252">
        <v>5</v>
      </c>
      <c r="T38" s="252"/>
      <c r="U38" s="252"/>
      <c r="V38" s="252"/>
      <c r="W38" s="252"/>
      <c r="X38" s="252"/>
      <c r="Y38" s="252"/>
      <c r="Z38" s="252"/>
      <c r="AA38" s="252"/>
      <c r="AB38" s="205"/>
      <c r="AC38" s="213">
        <f>IFERROR($G38*'Q (t)'!$G38/1000,0)</f>
        <v>50</v>
      </c>
      <c r="AD38" s="213">
        <f>SUMPRODUCT($H38:$O38,'Q (t)'!$H38:$O38)/100</f>
        <v>460</v>
      </c>
      <c r="AE38" s="213">
        <f>SUMPRODUCT($P38:$W38,'Q (t)'!$P38:$W38)/1000</f>
        <v>1500</v>
      </c>
      <c r="AF38" s="213">
        <f>SUMPRODUCT($X38:$AA38,'Q (t)'!$X38:$AA38)/1000</f>
        <v>0</v>
      </c>
      <c r="AG38" s="213">
        <f t="shared" si="2"/>
        <v>2010</v>
      </c>
      <c r="AH38" s="205"/>
      <c r="AI38" s="399">
        <f>IFERROR(AC38/'DUOS (t-1)'!AC38-1,"")</f>
        <v>2.564102564102555E-2</v>
      </c>
      <c r="AJ38" s="399">
        <f>IFERROR(AD38/'DUOS (t-1)'!AD38-1,"")</f>
        <v>2.564102564102555E-2</v>
      </c>
      <c r="AK38" s="399">
        <f>IFERROR(AE38/'DUOS (t-1)'!AE38-1,"")</f>
        <v>2.564102564102555E-2</v>
      </c>
      <c r="AL38" s="399" t="str">
        <f>IFERROR(AF38/'DUOS (t-1)'!AF38-1,"")</f>
        <v/>
      </c>
      <c r="AM38" s="399">
        <f>IFERROR(AG38/'DUOS (t-1)'!AG38-1,"")</f>
        <v>2.564102564102555E-2</v>
      </c>
      <c r="AN38" s="205"/>
    </row>
    <row r="39" spans="1:40" s="204" customFormat="1" x14ac:dyDescent="0.2">
      <c r="A39" s="230"/>
      <c r="B39" s="230"/>
      <c r="C39" s="447" t="str">
        <f>IF('Q (t)'!C39="","",'Q (t)'!C39)</f>
        <v>N35</v>
      </c>
      <c r="D39" s="448" t="str">
        <f>IF('Q (t)'!D39="","",'Q (t)'!D39)</f>
        <v>(SAMPLE ONLY) Tariff 35</v>
      </c>
      <c r="E39" s="449" t="str">
        <f>IF('Q (t)'!E39="","",'Q (t)'!E39)</f>
        <v>BSP 01</v>
      </c>
      <c r="F39" s="449">
        <f>IF('Q (t)'!F39="","",'Q (t)'!F39)</f>
        <v>1.01</v>
      </c>
      <c r="G39" s="251">
        <v>50000</v>
      </c>
      <c r="H39" s="252" t="s">
        <v>120</v>
      </c>
      <c r="I39" s="252">
        <v>1</v>
      </c>
      <c r="J39" s="252">
        <v>0.5</v>
      </c>
      <c r="K39" s="252">
        <v>0.1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5</v>
      </c>
      <c r="R39" s="252" t="s">
        <v>120</v>
      </c>
      <c r="S39" s="252">
        <v>5</v>
      </c>
      <c r="T39" s="252"/>
      <c r="U39" s="252"/>
      <c r="V39" s="252"/>
      <c r="W39" s="252"/>
      <c r="X39" s="252"/>
      <c r="Y39" s="252"/>
      <c r="Z39" s="252"/>
      <c r="AA39" s="252"/>
      <c r="AB39" s="205"/>
      <c r="AC39" s="213">
        <f>IFERROR($G39*'Q (t)'!$G39/1000,0)</f>
        <v>50</v>
      </c>
      <c r="AD39" s="213">
        <f>SUMPRODUCT($H39:$O39,'Q (t)'!$H39:$O39)/100</f>
        <v>460</v>
      </c>
      <c r="AE39" s="213">
        <f>SUMPRODUCT($P39:$W39,'Q (t)'!$P39:$W39)/1000</f>
        <v>1500</v>
      </c>
      <c r="AF39" s="213">
        <f>SUMPRODUCT($X39:$AA39,'Q (t)'!$X39:$AA39)/1000</f>
        <v>0</v>
      </c>
      <c r="AG39" s="213">
        <f t="shared" si="2"/>
        <v>2010</v>
      </c>
      <c r="AH39" s="205"/>
      <c r="AI39" s="399">
        <f>IFERROR(AC39/'DUOS (t-1)'!AC39-1,"")</f>
        <v>2.564102564102555E-2</v>
      </c>
      <c r="AJ39" s="399">
        <f>IFERROR(AD39/'DUOS (t-1)'!AD39-1,"")</f>
        <v>2.564102564102555E-2</v>
      </c>
      <c r="AK39" s="399">
        <f>IFERROR(AE39/'DUOS (t-1)'!AE39-1,"")</f>
        <v>2.564102564102555E-2</v>
      </c>
      <c r="AL39" s="399" t="str">
        <f>IFERROR(AF39/'DUOS (t-1)'!AF39-1,"")</f>
        <v/>
      </c>
      <c r="AM39" s="399">
        <f>IFERROR(AG39/'DUOS (t-1)'!AG39-1,"")</f>
        <v>2.564102564102555E-2</v>
      </c>
      <c r="AN39" s="205"/>
    </row>
    <row r="40" spans="1:40" s="204" customFormat="1" x14ac:dyDescent="0.2">
      <c r="A40" s="230"/>
      <c r="B40" s="230"/>
      <c r="C40" s="447" t="str">
        <f>IF('Q (t)'!C40="","",'Q (t)'!C40)</f>
        <v>N36</v>
      </c>
      <c r="D40" s="448" t="str">
        <f>IF('Q (t)'!D40="","",'Q (t)'!D40)</f>
        <v>(SAMPLE ONLY) Tariff 36</v>
      </c>
      <c r="E40" s="449" t="str">
        <f>IF('Q (t)'!E40="","",'Q (t)'!E40)</f>
        <v>BSP 01</v>
      </c>
      <c r="F40" s="449">
        <f>IF('Q (t)'!F40="","",'Q (t)'!F40)</f>
        <v>1.01</v>
      </c>
      <c r="G40" s="251">
        <v>50000</v>
      </c>
      <c r="H40" s="252" t="s">
        <v>120</v>
      </c>
      <c r="I40" s="252">
        <v>1</v>
      </c>
      <c r="J40" s="252">
        <v>0.5</v>
      </c>
      <c r="K40" s="252">
        <v>0.1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5</v>
      </c>
      <c r="R40" s="252" t="s">
        <v>120</v>
      </c>
      <c r="S40" s="252">
        <v>5</v>
      </c>
      <c r="T40" s="252"/>
      <c r="U40" s="252"/>
      <c r="V40" s="252"/>
      <c r="W40" s="252"/>
      <c r="X40" s="252"/>
      <c r="Y40" s="252"/>
      <c r="Z40" s="252"/>
      <c r="AA40" s="252"/>
      <c r="AB40" s="205"/>
      <c r="AC40" s="213">
        <f>IFERROR($G40*'Q (t)'!$G40/1000,0)</f>
        <v>50</v>
      </c>
      <c r="AD40" s="213">
        <f>SUMPRODUCT($H40:$O40,'Q (t)'!$H40:$O40)/100</f>
        <v>460</v>
      </c>
      <c r="AE40" s="213">
        <f>SUMPRODUCT($P40:$W40,'Q (t)'!$P40:$W40)/1000</f>
        <v>1500</v>
      </c>
      <c r="AF40" s="213">
        <f>SUMPRODUCT($X40:$AA40,'Q (t)'!$X40:$AA40)/1000</f>
        <v>0</v>
      </c>
      <c r="AG40" s="213">
        <f t="shared" si="2"/>
        <v>2010</v>
      </c>
      <c r="AH40" s="205"/>
      <c r="AI40" s="399">
        <f>IFERROR(AC40/'DUOS (t-1)'!AC40-1,"")</f>
        <v>2.564102564102555E-2</v>
      </c>
      <c r="AJ40" s="399">
        <f>IFERROR(AD40/'DUOS (t-1)'!AD40-1,"")</f>
        <v>2.564102564102555E-2</v>
      </c>
      <c r="AK40" s="399">
        <f>IFERROR(AE40/'DUOS (t-1)'!AE40-1,"")</f>
        <v>2.564102564102555E-2</v>
      </c>
      <c r="AL40" s="399" t="str">
        <f>IFERROR(AF40/'DUOS (t-1)'!AF40-1,"")</f>
        <v/>
      </c>
      <c r="AM40" s="399">
        <f>IFERROR(AG40/'DUOS (t-1)'!AG40-1,"")</f>
        <v>2.564102564102555E-2</v>
      </c>
      <c r="AN40" s="205"/>
    </row>
    <row r="41" spans="1:40" s="214" customFormat="1" x14ac:dyDescent="0.2">
      <c r="A41" s="244"/>
      <c r="B41" s="244"/>
      <c r="C41" s="447" t="str">
        <f>IF('Q (t)'!C41="","",'Q (t)'!C41)</f>
        <v>N37</v>
      </c>
      <c r="D41" s="448" t="str">
        <f>IF('Q (t)'!D41="","",'Q (t)'!D41)</f>
        <v>(SAMPLE ONLY) Tariff 37</v>
      </c>
      <c r="E41" s="449" t="str">
        <f>IF('Q (t)'!E41="","",'Q (t)'!E41)</f>
        <v>BSP 01</v>
      </c>
      <c r="F41" s="449">
        <f>IF('Q (t)'!F41="","",'Q (t)'!F41)</f>
        <v>1.01</v>
      </c>
      <c r="G41" s="251">
        <v>50000</v>
      </c>
      <c r="H41" s="252" t="s">
        <v>120</v>
      </c>
      <c r="I41" s="252">
        <v>1</v>
      </c>
      <c r="J41" s="252">
        <v>0.5</v>
      </c>
      <c r="K41" s="252">
        <v>0.1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5</v>
      </c>
      <c r="R41" s="252" t="s">
        <v>120</v>
      </c>
      <c r="S41" s="252">
        <v>5</v>
      </c>
      <c r="T41" s="252"/>
      <c r="U41" s="252"/>
      <c r="V41" s="252"/>
      <c r="W41" s="252"/>
      <c r="X41" s="252"/>
      <c r="Y41" s="252"/>
      <c r="Z41" s="252"/>
      <c r="AA41" s="252"/>
      <c r="AB41" s="205"/>
      <c r="AC41" s="213">
        <f>IFERROR($G41*'Q (t)'!$G41/1000,0)</f>
        <v>50</v>
      </c>
      <c r="AD41" s="213">
        <f>SUMPRODUCT($H41:$O41,'Q (t)'!$H41:$O41)/100</f>
        <v>460</v>
      </c>
      <c r="AE41" s="213">
        <f>SUMPRODUCT($P41:$W41,'Q (t)'!$P41:$W41)/1000</f>
        <v>1500</v>
      </c>
      <c r="AF41" s="213">
        <f>SUMPRODUCT($X41:$AA41,'Q (t)'!$X41:$AA41)/1000</f>
        <v>0</v>
      </c>
      <c r="AG41" s="213">
        <f t="shared" si="2"/>
        <v>2010</v>
      </c>
      <c r="AH41" s="205"/>
      <c r="AI41" s="399">
        <f>IFERROR(AC41/'DUOS (t-1)'!AC41-1,"")</f>
        <v>2.564102564102555E-2</v>
      </c>
      <c r="AJ41" s="399">
        <f>IFERROR(AD41/'DUOS (t-1)'!AD41-1,"")</f>
        <v>2.564102564102555E-2</v>
      </c>
      <c r="AK41" s="399">
        <f>IFERROR(AE41/'DUOS (t-1)'!AE41-1,"")</f>
        <v>2.564102564102555E-2</v>
      </c>
      <c r="AL41" s="399" t="str">
        <f>IFERROR(AF41/'DUOS (t-1)'!AF41-1,"")</f>
        <v/>
      </c>
      <c r="AM41" s="399">
        <f>IFERROR(AG41/'DUOS (t-1)'!AG41-1,"")</f>
        <v>2.564102564102555E-2</v>
      </c>
      <c r="AN41" s="205"/>
    </row>
    <row r="42" spans="1:40" s="204" customFormat="1" x14ac:dyDescent="0.2">
      <c r="A42" s="230"/>
      <c r="B42" s="230"/>
      <c r="C42" s="447" t="str">
        <f>IF('Q (t)'!C42="","",'Q (t)'!C42)</f>
        <v>N38</v>
      </c>
      <c r="D42" s="448" t="str">
        <f>IF('Q (t)'!D42="","",'Q (t)'!D42)</f>
        <v>(SAMPLE ONLY) Tariff 38</v>
      </c>
      <c r="E42" s="449" t="str">
        <f>IF('Q (t)'!E42="","",'Q (t)'!E42)</f>
        <v>BSP 01</v>
      </c>
      <c r="F42" s="449">
        <f>IF('Q (t)'!F42="","",'Q (t)'!F42)</f>
        <v>1.01</v>
      </c>
      <c r="G42" s="251">
        <v>50000</v>
      </c>
      <c r="H42" s="252" t="s">
        <v>120</v>
      </c>
      <c r="I42" s="252">
        <v>1</v>
      </c>
      <c r="J42" s="252">
        <v>0.5</v>
      </c>
      <c r="K42" s="252">
        <v>0.1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5</v>
      </c>
      <c r="R42" s="252" t="s">
        <v>120</v>
      </c>
      <c r="S42" s="252">
        <v>5</v>
      </c>
      <c r="T42" s="252"/>
      <c r="U42" s="252"/>
      <c r="V42" s="252"/>
      <c r="W42" s="252"/>
      <c r="X42" s="252"/>
      <c r="Y42" s="252"/>
      <c r="Z42" s="252"/>
      <c r="AA42" s="252"/>
      <c r="AB42" s="205"/>
      <c r="AC42" s="213">
        <f>IFERROR($G42*'Q (t)'!$G42/1000,0)</f>
        <v>50</v>
      </c>
      <c r="AD42" s="213">
        <f>SUMPRODUCT($H42:$O42,'Q (t)'!$H42:$O42)/100</f>
        <v>460</v>
      </c>
      <c r="AE42" s="213">
        <f>SUMPRODUCT($P42:$W42,'Q (t)'!$P42:$W42)/1000</f>
        <v>1500</v>
      </c>
      <c r="AF42" s="213">
        <f>SUMPRODUCT($X42:$AA42,'Q (t)'!$X42:$AA42)/1000</f>
        <v>0</v>
      </c>
      <c r="AG42" s="213">
        <f t="shared" si="2"/>
        <v>2010</v>
      </c>
      <c r="AH42" s="205"/>
      <c r="AI42" s="399">
        <f>IFERROR(AC42/'DUOS (t-1)'!AC42-1,"")</f>
        <v>2.564102564102555E-2</v>
      </c>
      <c r="AJ42" s="399">
        <f>IFERROR(AD42/'DUOS (t-1)'!AD42-1,"")</f>
        <v>2.564102564102555E-2</v>
      </c>
      <c r="AK42" s="399">
        <f>IFERROR(AE42/'DUOS (t-1)'!AE42-1,"")</f>
        <v>2.564102564102555E-2</v>
      </c>
      <c r="AL42" s="399" t="str">
        <f>IFERROR(AF42/'DUOS (t-1)'!AF42-1,"")</f>
        <v/>
      </c>
      <c r="AM42" s="399">
        <f>IFERROR(AG42/'DUOS (t-1)'!AG42-1,"")</f>
        <v>2.564102564102555E-2</v>
      </c>
      <c r="AN42" s="205"/>
    </row>
    <row r="43" spans="1:40" s="204" customFormat="1" x14ac:dyDescent="0.2">
      <c r="A43" s="230"/>
      <c r="B43" s="230"/>
      <c r="C43" s="447" t="str">
        <f>IF('Q (t)'!C43="","",'Q (t)'!C43)</f>
        <v>N39</v>
      </c>
      <c r="D43" s="448" t="str">
        <f>IF('Q (t)'!D43="","",'Q (t)'!D43)</f>
        <v>(SAMPLE ONLY) Tariff 39</v>
      </c>
      <c r="E43" s="449" t="str">
        <f>IF('Q (t)'!E43="","",'Q (t)'!E43)</f>
        <v>BSP 01</v>
      </c>
      <c r="F43" s="449">
        <f>IF('Q (t)'!F43="","",'Q (t)'!F43)</f>
        <v>1.01</v>
      </c>
      <c r="G43" s="251">
        <v>50000</v>
      </c>
      <c r="H43" s="252" t="s">
        <v>120</v>
      </c>
      <c r="I43" s="252">
        <v>1</v>
      </c>
      <c r="J43" s="252">
        <v>0.5</v>
      </c>
      <c r="K43" s="252">
        <v>0.1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5</v>
      </c>
      <c r="R43" s="252" t="s">
        <v>120</v>
      </c>
      <c r="S43" s="252">
        <v>5</v>
      </c>
      <c r="T43" s="252"/>
      <c r="U43" s="252"/>
      <c r="V43" s="252"/>
      <c r="W43" s="252"/>
      <c r="X43" s="252"/>
      <c r="Y43" s="252"/>
      <c r="Z43" s="252"/>
      <c r="AA43" s="252"/>
      <c r="AB43" s="205"/>
      <c r="AC43" s="213">
        <f>IFERROR($G43*'Q (t)'!$G43/1000,0)</f>
        <v>50</v>
      </c>
      <c r="AD43" s="213">
        <f>SUMPRODUCT($H43:$O43,'Q (t)'!$H43:$O43)/100</f>
        <v>460</v>
      </c>
      <c r="AE43" s="213">
        <f>SUMPRODUCT($P43:$W43,'Q (t)'!$P43:$W43)/1000</f>
        <v>1500</v>
      </c>
      <c r="AF43" s="213">
        <f>SUMPRODUCT($X43:$AA43,'Q (t)'!$X43:$AA43)/1000</f>
        <v>0</v>
      </c>
      <c r="AG43" s="213">
        <f t="shared" si="2"/>
        <v>2010</v>
      </c>
      <c r="AH43" s="205"/>
      <c r="AI43" s="399">
        <f>IFERROR(AC43/'DUOS (t-1)'!AC43-1,"")</f>
        <v>2.564102564102555E-2</v>
      </c>
      <c r="AJ43" s="399">
        <f>IFERROR(AD43/'DUOS (t-1)'!AD43-1,"")</f>
        <v>2.564102564102555E-2</v>
      </c>
      <c r="AK43" s="399">
        <f>IFERROR(AE43/'DUOS (t-1)'!AE43-1,"")</f>
        <v>2.564102564102555E-2</v>
      </c>
      <c r="AL43" s="399" t="str">
        <f>IFERROR(AF43/'DUOS (t-1)'!AF43-1,"")</f>
        <v/>
      </c>
      <c r="AM43" s="399">
        <f>IFERROR(AG43/'DUOS (t-1)'!AG43-1,"")</f>
        <v>2.564102564102555E-2</v>
      </c>
      <c r="AN43" s="205"/>
    </row>
    <row r="44" spans="1:40" s="204" customFormat="1" x14ac:dyDescent="0.2">
      <c r="A44" s="230"/>
      <c r="B44" s="230"/>
      <c r="C44" s="447" t="str">
        <f>IF('Q (t)'!C44="","",'Q (t)'!C44)</f>
        <v>N40</v>
      </c>
      <c r="D44" s="448" t="str">
        <f>IF('Q (t)'!D44="","",'Q (t)'!D44)</f>
        <v>(SAMPLE ONLY) Tariff 40</v>
      </c>
      <c r="E44" s="449" t="str">
        <f>IF('Q (t)'!E44="","",'Q (t)'!E44)</f>
        <v>BSP 01</v>
      </c>
      <c r="F44" s="449">
        <f>IF('Q (t)'!F44="","",'Q (t)'!F44)</f>
        <v>1.01</v>
      </c>
      <c r="G44" s="251">
        <v>50000</v>
      </c>
      <c r="H44" s="252" t="s">
        <v>120</v>
      </c>
      <c r="I44" s="252">
        <v>1</v>
      </c>
      <c r="J44" s="252">
        <v>0.5</v>
      </c>
      <c r="K44" s="252">
        <v>0.1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5</v>
      </c>
      <c r="R44" s="252" t="s">
        <v>120</v>
      </c>
      <c r="S44" s="252">
        <v>5</v>
      </c>
      <c r="T44" s="252"/>
      <c r="U44" s="252"/>
      <c r="V44" s="252"/>
      <c r="W44" s="252"/>
      <c r="X44" s="252"/>
      <c r="Y44" s="252"/>
      <c r="Z44" s="252"/>
      <c r="AA44" s="252"/>
      <c r="AB44" s="205"/>
      <c r="AC44" s="213">
        <f>IFERROR($G44*'Q (t)'!$G44/1000,0)</f>
        <v>50</v>
      </c>
      <c r="AD44" s="213">
        <f>SUMPRODUCT($H44:$O44,'Q (t)'!$H44:$O44)/100</f>
        <v>460</v>
      </c>
      <c r="AE44" s="213">
        <f>SUMPRODUCT($P44:$W44,'Q (t)'!$P44:$W44)/1000</f>
        <v>1500</v>
      </c>
      <c r="AF44" s="213">
        <f>SUMPRODUCT($X44:$AA44,'Q (t)'!$X44:$AA44)/1000</f>
        <v>0</v>
      </c>
      <c r="AG44" s="213">
        <f t="shared" si="2"/>
        <v>2010</v>
      </c>
      <c r="AH44" s="205"/>
      <c r="AI44" s="399">
        <f>IFERROR(AC44/'DUOS (t-1)'!AC44-1,"")</f>
        <v>2.564102564102555E-2</v>
      </c>
      <c r="AJ44" s="399">
        <f>IFERROR(AD44/'DUOS (t-1)'!AD44-1,"")</f>
        <v>2.564102564102555E-2</v>
      </c>
      <c r="AK44" s="399">
        <f>IFERROR(AE44/'DUOS (t-1)'!AE44-1,"")</f>
        <v>2.564102564102555E-2</v>
      </c>
      <c r="AL44" s="399" t="str">
        <f>IFERROR(AF44/'DUOS (t-1)'!AF44-1,"")</f>
        <v/>
      </c>
      <c r="AM44" s="399">
        <f>IFERROR(AG44/'DUOS (t-1)'!AG44-1,"")</f>
        <v>2.564102564102555E-2</v>
      </c>
      <c r="AN44" s="205"/>
    </row>
    <row r="45" spans="1:40" s="204" customFormat="1" x14ac:dyDescent="0.2">
      <c r="A45" s="230"/>
      <c r="B45" s="230"/>
      <c r="C45" s="447"/>
      <c r="D45" s="448"/>
      <c r="E45" s="449"/>
      <c r="F45" s="449"/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2"/>
        <v>0</v>
      </c>
      <c r="AH45" s="205"/>
      <c r="AI45" s="399" t="str">
        <f>IFERROR(AC45/'DUOS (t-1)'!AC45-1,"")</f>
        <v/>
      </c>
      <c r="AJ45" s="399" t="str">
        <f>IFERROR(AD45/'DUOS (t-1)'!AD45-1,"")</f>
        <v/>
      </c>
      <c r="AK45" s="399" t="str">
        <f>IFERROR(AE45/'DUOS (t-1)'!AE45-1,"")</f>
        <v/>
      </c>
      <c r="AL45" s="399" t="str">
        <f>IFERROR(AF45/'DUOS (t-1)'!AF45-1,"")</f>
        <v/>
      </c>
      <c r="AM45" s="399" t="str">
        <f>IFERROR(AG45/'DUOS (t-1)'!AG45-1,"")</f>
        <v/>
      </c>
      <c r="AN45" s="205"/>
    </row>
    <row r="46" spans="1:40" s="204" customFormat="1" x14ac:dyDescent="0.2">
      <c r="A46" s="230"/>
      <c r="B46" s="230"/>
      <c r="C46" s="447"/>
      <c r="D46" s="448"/>
      <c r="E46" s="449"/>
      <c r="F46" s="449"/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2"/>
        <v>0</v>
      </c>
      <c r="AH46" s="205"/>
      <c r="AI46" s="399" t="str">
        <f>IFERROR(AC46/'DUOS (t-1)'!AC46-1,"")</f>
        <v/>
      </c>
      <c r="AJ46" s="399" t="str">
        <f>IFERROR(AD46/'DUOS (t-1)'!AD46-1,"")</f>
        <v/>
      </c>
      <c r="AK46" s="399" t="str">
        <f>IFERROR(AE46/'DUOS (t-1)'!AE46-1,"")</f>
        <v/>
      </c>
      <c r="AL46" s="399" t="str">
        <f>IFERROR(AF46/'DUOS (t-1)'!AF46-1,"")</f>
        <v/>
      </c>
      <c r="AM46" s="399" t="str">
        <f>IFERROR(AG46/'DUOS (t-1)'!AG46-1,"")</f>
        <v/>
      </c>
      <c r="AN46" s="205"/>
    </row>
    <row r="47" spans="1:40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3600</v>
      </c>
      <c r="AD47" s="284">
        <f>SUBTOTAL(9,AD48:AD66)</f>
        <v>13515</v>
      </c>
      <c r="AE47" s="284">
        <f>SUBTOTAL(9,AE48:AE66)</f>
        <v>11700</v>
      </c>
      <c r="AF47" s="284">
        <f>SUBTOTAL(9,AF48:AF66)</f>
        <v>0</v>
      </c>
      <c r="AG47" s="284">
        <f>SUBTOTAL(9,AG48:AG66)</f>
        <v>28815</v>
      </c>
      <c r="AH47" s="205"/>
      <c r="AI47" s="398">
        <f>IFERROR(AC47/'DUOS (t-1)'!AC47-1,"")</f>
        <v>2.564102564102555E-2</v>
      </c>
      <c r="AJ47" s="398">
        <f>IFERROR(AD47/'DUOS (t-1)'!AD47-1,"")</f>
        <v>2.564102564102555E-2</v>
      </c>
      <c r="AK47" s="398">
        <f>IFERROR(AE47/'DUOS (t-1)'!AE47-1,"")</f>
        <v>2.564102564102555E-2</v>
      </c>
      <c r="AL47" s="398" t="str">
        <f>IFERROR(AF47/'DUOS (t-1)'!AF47-1,"")</f>
        <v/>
      </c>
      <c r="AM47" s="398">
        <f>IFERROR(AG47/'DUOS (t-1)'!AG47-1,"")</f>
        <v>2.564102564102555E-2</v>
      </c>
      <c r="AN47" s="205"/>
    </row>
    <row r="48" spans="1:40" s="204" customFormat="1" x14ac:dyDescent="0.2">
      <c r="A48" s="230"/>
      <c r="B48" s="230"/>
      <c r="C48" s="447" t="str">
        <f>IF('Q (t)'!C48="","",'Q (t)'!C48)</f>
        <v>N51</v>
      </c>
      <c r="D48" s="448" t="str">
        <f>IF('Q (t)'!D48="","",'Q (t)'!D48)</f>
        <v>(SAMPLE ONLY) Tariff N51</v>
      </c>
      <c r="E48" s="449" t="str">
        <f>IF('Q (t)'!E48="","",'Q (t)'!E48)</f>
        <v>Various</v>
      </c>
      <c r="F48" s="449" t="str">
        <f>IF('Q (t)'!F48="","",'Q (t)'!F48)</f>
        <v>-</v>
      </c>
      <c r="G48" s="251">
        <v>20000</v>
      </c>
      <c r="H48" s="252" t="s">
        <v>120</v>
      </c>
      <c r="I48" s="252">
        <v>1.5</v>
      </c>
      <c r="J48" s="252">
        <v>1</v>
      </c>
      <c r="K48" s="252">
        <v>0.2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3</v>
      </c>
      <c r="R48" s="252"/>
      <c r="S48" s="252">
        <v>3</v>
      </c>
      <c r="T48" s="252"/>
      <c r="U48" s="252"/>
      <c r="V48" s="252"/>
      <c r="W48" s="252"/>
      <c r="X48" s="252"/>
      <c r="Y48" s="252"/>
      <c r="Z48" s="252"/>
      <c r="AA48" s="252"/>
      <c r="AB48" s="205"/>
      <c r="AC48" s="213">
        <f>IFERROR($G48*'Q (t)'!$G48/1000,0)</f>
        <v>2000</v>
      </c>
      <c r="AD48" s="213">
        <f>SUMPRODUCT($H48:$O48,'Q (t)'!$H48:$O48)/100</f>
        <v>795</v>
      </c>
      <c r="AE48" s="213">
        <f>SUMPRODUCT($P48:$W48,'Q (t)'!$P48:$W48)/1000</f>
        <v>900</v>
      </c>
      <c r="AF48" s="213">
        <f>SUMPRODUCT($X48:$AA48,'Q (t)'!$X48:$AA48)/1000</f>
        <v>0</v>
      </c>
      <c r="AG48" s="213">
        <f>SUM(AC48:AF48)</f>
        <v>3695</v>
      </c>
      <c r="AH48" s="205"/>
      <c r="AI48" s="399">
        <f>IFERROR(AC48/'DUOS (t-1)'!AC48-1,"")</f>
        <v>2.564102564102555E-2</v>
      </c>
      <c r="AJ48" s="399">
        <f>IFERROR(AD48/'DUOS (t-1)'!AD48-1,"")</f>
        <v>2.564102564102555E-2</v>
      </c>
      <c r="AK48" s="399">
        <f>IFERROR(AE48/'DUOS (t-1)'!AE48-1,"")</f>
        <v>2.564102564102555E-2</v>
      </c>
      <c r="AL48" s="399" t="str">
        <f>IFERROR(AF48/'DUOS (t-1)'!AF48-1,"")</f>
        <v/>
      </c>
      <c r="AM48" s="399">
        <f>IFERROR(AG48/'DUOS (t-1)'!AG48-1,"")</f>
        <v>2.564102564102555E-2</v>
      </c>
      <c r="AN48" s="205"/>
    </row>
    <row r="49" spans="1:40" s="204" customFormat="1" x14ac:dyDescent="0.2">
      <c r="A49" s="230"/>
      <c r="B49" s="230"/>
      <c r="C49" s="447" t="str">
        <f>IF('Q (t)'!C49="","",'Q (t)'!C49)</f>
        <v>N52</v>
      </c>
      <c r="D49" s="448" t="str">
        <f>IF('Q (t)'!D49="","",'Q (t)'!D49)</f>
        <v>(SAMPLE ONLY) Tariff N52</v>
      </c>
      <c r="E49" s="449" t="str">
        <f>IF('Q (t)'!E49="","",'Q (t)'!E49)</f>
        <v>Various</v>
      </c>
      <c r="F49" s="449" t="str">
        <f>IF('Q (t)'!F49="","",'Q (t)'!F49)</f>
        <v>-</v>
      </c>
      <c r="G49" s="251">
        <v>100000</v>
      </c>
      <c r="H49" s="252" t="s">
        <v>120</v>
      </c>
      <c r="I49" s="252">
        <v>1.5</v>
      </c>
      <c r="J49" s="252">
        <v>1</v>
      </c>
      <c r="K49" s="252">
        <v>0.2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05"/>
      <c r="AC49" s="213">
        <f>IFERROR($G49*'Q (t)'!$G49/1000,0)</f>
        <v>100</v>
      </c>
      <c r="AD49" s="213">
        <f>SUMPRODUCT($H49:$O49,'Q (t)'!$H49:$O49)/100</f>
        <v>795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3">SUM(AC49:AF49)</f>
        <v>895</v>
      </c>
      <c r="AH49" s="205"/>
      <c r="AI49" s="399">
        <f>IFERROR(AC49/'DUOS (t-1)'!AC49-1,"")</f>
        <v>2.564102564102555E-2</v>
      </c>
      <c r="AJ49" s="399">
        <f>IFERROR(AD49/'DUOS (t-1)'!AD49-1,"")</f>
        <v>2.564102564102555E-2</v>
      </c>
      <c r="AK49" s="399" t="str">
        <f>IFERROR(AE49/'DUOS (t-1)'!AE49-1,"")</f>
        <v/>
      </c>
      <c r="AL49" s="399" t="str">
        <f>IFERROR(AF49/'DUOS (t-1)'!AF49-1,"")</f>
        <v/>
      </c>
      <c r="AM49" s="399">
        <f>IFERROR(AG49/'DUOS (t-1)'!AG49-1,"")</f>
        <v>2.564102564102555E-2</v>
      </c>
      <c r="AN49" s="205"/>
    </row>
    <row r="50" spans="1:40" s="204" customFormat="1" x14ac:dyDescent="0.2">
      <c r="A50" s="230"/>
      <c r="B50" s="230"/>
      <c r="C50" s="447" t="str">
        <f>IF('Q (t)'!C50="","",'Q (t)'!C50)</f>
        <v>N53</v>
      </c>
      <c r="D50" s="448" t="str">
        <f>IF('Q (t)'!D50="","",'Q (t)'!D50)</f>
        <v>(SAMPLE ONLY) Tariff N53</v>
      </c>
      <c r="E50" s="449" t="str">
        <f>IF('Q (t)'!E50="","",'Q (t)'!E50)</f>
        <v>Various</v>
      </c>
      <c r="F50" s="449" t="str">
        <f>IF('Q (t)'!F50="","",'Q (t)'!F50)</f>
        <v>-</v>
      </c>
      <c r="G50" s="251">
        <v>100000</v>
      </c>
      <c r="H50" s="252" t="s">
        <v>120</v>
      </c>
      <c r="I50" s="252">
        <v>1.5</v>
      </c>
      <c r="J50" s="252">
        <v>1</v>
      </c>
      <c r="K50" s="252">
        <v>0.2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05"/>
      <c r="AC50" s="213">
        <f>IFERROR($G50*'Q (t)'!$G50/1000,0)</f>
        <v>100</v>
      </c>
      <c r="AD50" s="213">
        <f>SUMPRODUCT($H50:$O50,'Q (t)'!$H50:$O50)/100</f>
        <v>795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3"/>
        <v>895</v>
      </c>
      <c r="AH50" s="205"/>
      <c r="AI50" s="399">
        <f>IFERROR(AC50/'DUOS (t-1)'!AC50-1,"")</f>
        <v>2.564102564102555E-2</v>
      </c>
      <c r="AJ50" s="399">
        <f>IFERROR(AD50/'DUOS (t-1)'!AD50-1,"")</f>
        <v>2.564102564102555E-2</v>
      </c>
      <c r="AK50" s="399" t="str">
        <f>IFERROR(AE50/'DUOS (t-1)'!AE50-1,"")</f>
        <v/>
      </c>
      <c r="AL50" s="399" t="str">
        <f>IFERROR(AF50/'DUOS (t-1)'!AF50-1,"")</f>
        <v/>
      </c>
      <c r="AM50" s="399">
        <f>IFERROR(AG50/'DUOS (t-1)'!AG50-1,"")</f>
        <v>2.564102564102555E-2</v>
      </c>
      <c r="AN50" s="205"/>
    </row>
    <row r="51" spans="1:40" s="204" customFormat="1" x14ac:dyDescent="0.2">
      <c r="A51" s="230"/>
      <c r="B51" s="230"/>
      <c r="C51" s="447" t="str">
        <f>IF('Q (t)'!C51="","",'Q (t)'!C51)</f>
        <v>N54</v>
      </c>
      <c r="D51" s="448" t="str">
        <f>IF('Q (t)'!D51="","",'Q (t)'!D51)</f>
        <v>(SAMPLE ONLY) Tariff N54</v>
      </c>
      <c r="E51" s="449" t="str">
        <f>IF('Q (t)'!E51="","",'Q (t)'!E51)</f>
        <v>Various</v>
      </c>
      <c r="F51" s="449" t="str">
        <f>IF('Q (t)'!F51="","",'Q (t)'!F51)</f>
        <v>-</v>
      </c>
      <c r="G51" s="251">
        <v>100000</v>
      </c>
      <c r="H51" s="252" t="s">
        <v>120</v>
      </c>
      <c r="I51" s="252">
        <v>1.5</v>
      </c>
      <c r="J51" s="252">
        <v>1</v>
      </c>
      <c r="K51" s="252">
        <v>0.2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05"/>
      <c r="AC51" s="213">
        <f>IFERROR($G51*'Q (t)'!$G51/1000,0)</f>
        <v>100</v>
      </c>
      <c r="AD51" s="213">
        <f>SUMPRODUCT($H51:$O51,'Q (t)'!$H51:$O51)/100</f>
        <v>795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3"/>
        <v>895</v>
      </c>
      <c r="AH51" s="205"/>
      <c r="AI51" s="399">
        <f>IFERROR(AC51/'DUOS (t-1)'!AC51-1,"")</f>
        <v>2.564102564102555E-2</v>
      </c>
      <c r="AJ51" s="399">
        <f>IFERROR(AD51/'DUOS (t-1)'!AD51-1,"")</f>
        <v>2.564102564102555E-2</v>
      </c>
      <c r="AK51" s="399" t="str">
        <f>IFERROR(AE51/'DUOS (t-1)'!AE51-1,"")</f>
        <v/>
      </c>
      <c r="AL51" s="399" t="str">
        <f>IFERROR(AF51/'DUOS (t-1)'!AF51-1,"")</f>
        <v/>
      </c>
      <c r="AM51" s="399">
        <f>IFERROR(AG51/'DUOS (t-1)'!AG51-1,"")</f>
        <v>2.564102564102555E-2</v>
      </c>
      <c r="AN51" s="205"/>
    </row>
    <row r="52" spans="1:40" s="204" customFormat="1" x14ac:dyDescent="0.2">
      <c r="A52" s="230"/>
      <c r="B52" s="230"/>
      <c r="C52" s="447" t="str">
        <f>IF('Q (t)'!C52="","",'Q (t)'!C52)</f>
        <v>N55</v>
      </c>
      <c r="D52" s="448" t="str">
        <f>IF('Q (t)'!D52="","",'Q (t)'!D52)</f>
        <v>(SAMPLE ONLY) Tariff N55</v>
      </c>
      <c r="E52" s="449" t="str">
        <f>IF('Q (t)'!E52="","",'Q (t)'!E52)</f>
        <v>BSP 03</v>
      </c>
      <c r="F52" s="449">
        <f>IF('Q (t)'!F52="","",'Q (t)'!F52)</f>
        <v>1.01</v>
      </c>
      <c r="G52" s="251">
        <v>100000</v>
      </c>
      <c r="H52" s="252" t="s">
        <v>120</v>
      </c>
      <c r="I52" s="252">
        <v>1.5</v>
      </c>
      <c r="J52" s="252">
        <v>1</v>
      </c>
      <c r="K52" s="252">
        <v>0.2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3</v>
      </c>
      <c r="R52" s="252"/>
      <c r="S52" s="252">
        <v>3</v>
      </c>
      <c r="T52" s="252"/>
      <c r="U52" s="252"/>
      <c r="V52" s="252"/>
      <c r="W52" s="252"/>
      <c r="X52" s="252"/>
      <c r="Y52" s="252"/>
      <c r="Z52" s="252"/>
      <c r="AA52" s="252"/>
      <c r="AB52" s="205"/>
      <c r="AC52" s="213">
        <f>IFERROR($G52*'Q (t)'!$G52/1000,0)</f>
        <v>100</v>
      </c>
      <c r="AD52" s="213">
        <f>SUMPRODUCT($H52:$O52,'Q (t)'!$H52:$O52)/100</f>
        <v>795</v>
      </c>
      <c r="AE52" s="213">
        <f>SUMPRODUCT($P52:$W52,'Q (t)'!$P52:$W52)/1000</f>
        <v>900</v>
      </c>
      <c r="AF52" s="213">
        <f>SUMPRODUCT($X52:$AA52,'Q (t)'!$X52:$AA52)/1000</f>
        <v>0</v>
      </c>
      <c r="AG52" s="213">
        <f t="shared" si="3"/>
        <v>1795</v>
      </c>
      <c r="AH52" s="205"/>
      <c r="AI52" s="399">
        <f>IFERROR(AC52/'DUOS (t-1)'!AC52-1,"")</f>
        <v>2.564102564102555E-2</v>
      </c>
      <c r="AJ52" s="399">
        <f>IFERROR(AD52/'DUOS (t-1)'!AD52-1,"")</f>
        <v>2.564102564102555E-2</v>
      </c>
      <c r="AK52" s="399">
        <f>IFERROR(AE52/'DUOS (t-1)'!AE52-1,"")</f>
        <v>2.564102564102555E-2</v>
      </c>
      <c r="AL52" s="399" t="str">
        <f>IFERROR(AF52/'DUOS (t-1)'!AF52-1,"")</f>
        <v/>
      </c>
      <c r="AM52" s="399">
        <f>IFERROR(AG52/'DUOS (t-1)'!AG52-1,"")</f>
        <v>2.564102564102555E-2</v>
      </c>
      <c r="AN52" s="205"/>
    </row>
    <row r="53" spans="1:40" s="204" customFormat="1" x14ac:dyDescent="0.2">
      <c r="A53" s="230"/>
      <c r="B53" s="230"/>
      <c r="C53" s="447" t="str">
        <f>IF('Q (t)'!C53="","",'Q (t)'!C53)</f>
        <v>N56</v>
      </c>
      <c r="D53" s="448" t="str">
        <f>IF('Q (t)'!D53="","",'Q (t)'!D53)</f>
        <v>(SAMPLE ONLY) Tariff N56</v>
      </c>
      <c r="E53" s="449" t="str">
        <f>IF('Q (t)'!E53="","",'Q (t)'!E53)</f>
        <v>BSP 01</v>
      </c>
      <c r="F53" s="449">
        <f>IF('Q (t)'!F53="","",'Q (t)'!F53)</f>
        <v>1.01</v>
      </c>
      <c r="G53" s="251">
        <v>100000</v>
      </c>
      <c r="H53" s="252" t="s">
        <v>120</v>
      </c>
      <c r="I53" s="252">
        <v>1.5</v>
      </c>
      <c r="J53" s="252">
        <v>1</v>
      </c>
      <c r="K53" s="252">
        <v>0.2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3</v>
      </c>
      <c r="R53" s="252"/>
      <c r="S53" s="252">
        <v>3</v>
      </c>
      <c r="T53" s="252"/>
      <c r="U53" s="252"/>
      <c r="V53" s="252"/>
      <c r="W53" s="252"/>
      <c r="X53" s="252"/>
      <c r="Y53" s="252"/>
      <c r="Z53" s="252"/>
      <c r="AA53" s="252"/>
      <c r="AB53" s="205"/>
      <c r="AC53" s="213">
        <f>IFERROR($G53*'Q (t)'!$G53/1000,0)</f>
        <v>100</v>
      </c>
      <c r="AD53" s="213">
        <f>SUMPRODUCT($H53:$O53,'Q (t)'!$H53:$O53)/100</f>
        <v>795</v>
      </c>
      <c r="AE53" s="213">
        <f>SUMPRODUCT($P53:$W53,'Q (t)'!$P53:$W53)/1000</f>
        <v>900</v>
      </c>
      <c r="AF53" s="213">
        <f>SUMPRODUCT($X53:$AA53,'Q (t)'!$X53:$AA53)/1000</f>
        <v>0</v>
      </c>
      <c r="AG53" s="213">
        <f t="shared" si="3"/>
        <v>1795</v>
      </c>
      <c r="AH53" s="205"/>
      <c r="AI53" s="399">
        <f>IFERROR(AC53/'DUOS (t-1)'!AC53-1,"")</f>
        <v>2.564102564102555E-2</v>
      </c>
      <c r="AJ53" s="399">
        <f>IFERROR(AD53/'DUOS (t-1)'!AD53-1,"")</f>
        <v>2.564102564102555E-2</v>
      </c>
      <c r="AK53" s="399">
        <f>IFERROR(AE53/'DUOS (t-1)'!AE53-1,"")</f>
        <v>2.564102564102555E-2</v>
      </c>
      <c r="AL53" s="399" t="str">
        <f>IFERROR(AF53/'DUOS (t-1)'!AF53-1,"")</f>
        <v/>
      </c>
      <c r="AM53" s="399">
        <f>IFERROR(AG53/'DUOS (t-1)'!AG53-1,"")</f>
        <v>2.564102564102555E-2</v>
      </c>
      <c r="AN53" s="205"/>
    </row>
    <row r="54" spans="1:40" s="204" customFormat="1" x14ac:dyDescent="0.2">
      <c r="A54" s="230"/>
      <c r="B54" s="230"/>
      <c r="C54" s="447" t="str">
        <f>IF('Q (t)'!C54="","",'Q (t)'!C54)</f>
        <v>N57</v>
      </c>
      <c r="D54" s="448" t="str">
        <f>IF('Q (t)'!D54="","",'Q (t)'!D54)</f>
        <v>(SAMPLE ONLY) Tariff N57</v>
      </c>
      <c r="E54" s="449" t="str">
        <f>IF('Q (t)'!E54="","",'Q (t)'!E54)</f>
        <v>BSP 04</v>
      </c>
      <c r="F54" s="449">
        <f>IF('Q (t)'!F54="","",'Q (t)'!F54)</f>
        <v>1.01</v>
      </c>
      <c r="G54" s="251">
        <v>100000</v>
      </c>
      <c r="H54" s="252" t="s">
        <v>120</v>
      </c>
      <c r="I54" s="252">
        <v>1.5</v>
      </c>
      <c r="J54" s="252">
        <v>1</v>
      </c>
      <c r="K54" s="252">
        <v>0.2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05"/>
      <c r="AC54" s="213">
        <f>IFERROR($G54*'Q (t)'!$G54/1000,0)</f>
        <v>100</v>
      </c>
      <c r="AD54" s="213">
        <f>SUMPRODUCT($H54:$O54,'Q (t)'!$H54:$O54)/100</f>
        <v>795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3"/>
        <v>895</v>
      </c>
      <c r="AH54" s="205"/>
      <c r="AI54" s="399">
        <f>IFERROR(AC54/'DUOS (t-1)'!AC54-1,"")</f>
        <v>2.564102564102555E-2</v>
      </c>
      <c r="AJ54" s="399">
        <f>IFERROR(AD54/'DUOS (t-1)'!AD54-1,"")</f>
        <v>2.564102564102555E-2</v>
      </c>
      <c r="AK54" s="399" t="str">
        <f>IFERROR(AE54/'DUOS (t-1)'!AE54-1,"")</f>
        <v/>
      </c>
      <c r="AL54" s="399" t="str">
        <f>IFERROR(AF54/'DUOS (t-1)'!AF54-1,"")</f>
        <v/>
      </c>
      <c r="AM54" s="399">
        <f>IFERROR(AG54/'DUOS (t-1)'!AG54-1,"")</f>
        <v>2.564102564102555E-2</v>
      </c>
      <c r="AN54" s="205"/>
    </row>
    <row r="55" spans="1:40" s="204" customFormat="1" x14ac:dyDescent="0.2">
      <c r="A55" s="230"/>
      <c r="B55" s="230"/>
      <c r="C55" s="447" t="str">
        <f>IF('Q (t)'!C55="","",'Q (t)'!C55)</f>
        <v>N58</v>
      </c>
      <c r="D55" s="448" t="str">
        <f>IF('Q (t)'!D55="","",'Q (t)'!D55)</f>
        <v>(SAMPLE ONLY) Tariff N58</v>
      </c>
      <c r="E55" s="449" t="str">
        <f>IF('Q (t)'!E55="","",'Q (t)'!E55)</f>
        <v>BSP 04</v>
      </c>
      <c r="F55" s="449">
        <f>IF('Q (t)'!F55="","",'Q (t)'!F55)</f>
        <v>1.01</v>
      </c>
      <c r="G55" s="251">
        <v>100000</v>
      </c>
      <c r="H55" s="252" t="s">
        <v>120</v>
      </c>
      <c r="I55" s="252">
        <v>1.5</v>
      </c>
      <c r="J55" s="252">
        <v>1</v>
      </c>
      <c r="K55" s="252">
        <v>0.2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3</v>
      </c>
      <c r="R55" s="252"/>
      <c r="S55" s="252">
        <v>3</v>
      </c>
      <c r="T55" s="252"/>
      <c r="U55" s="252"/>
      <c r="V55" s="252"/>
      <c r="W55" s="252"/>
      <c r="X55" s="252"/>
      <c r="Y55" s="252"/>
      <c r="Z55" s="252"/>
      <c r="AA55" s="252"/>
      <c r="AB55" s="205"/>
      <c r="AC55" s="213">
        <f>IFERROR($G55*'Q (t)'!$G55/1000,0)</f>
        <v>100</v>
      </c>
      <c r="AD55" s="213">
        <f>SUMPRODUCT($H55:$O55,'Q (t)'!$H55:$O55)/100</f>
        <v>795</v>
      </c>
      <c r="AE55" s="213">
        <f>SUMPRODUCT($P55:$W55,'Q (t)'!$P55:$W55)/1000</f>
        <v>900</v>
      </c>
      <c r="AF55" s="213">
        <f>SUMPRODUCT($X55:$AA55,'Q (t)'!$X55:$AA55)/1000</f>
        <v>0</v>
      </c>
      <c r="AG55" s="213">
        <f t="shared" si="3"/>
        <v>1795</v>
      </c>
      <c r="AH55" s="205"/>
      <c r="AI55" s="399">
        <f>IFERROR(AC55/'DUOS (t-1)'!AC55-1,"")</f>
        <v>2.564102564102555E-2</v>
      </c>
      <c r="AJ55" s="399">
        <f>IFERROR(AD55/'DUOS (t-1)'!AD55-1,"")</f>
        <v>2.564102564102555E-2</v>
      </c>
      <c r="AK55" s="399">
        <f>IFERROR(AE55/'DUOS (t-1)'!AE55-1,"")</f>
        <v>2.564102564102555E-2</v>
      </c>
      <c r="AL55" s="399" t="str">
        <f>IFERROR(AF55/'DUOS (t-1)'!AF55-1,"")</f>
        <v/>
      </c>
      <c r="AM55" s="399">
        <f>IFERROR(AG55/'DUOS (t-1)'!AG55-1,"")</f>
        <v>2.564102564102555E-2</v>
      </c>
      <c r="AN55" s="205"/>
    </row>
    <row r="56" spans="1:40" s="204" customFormat="1" x14ac:dyDescent="0.2">
      <c r="A56" s="230"/>
      <c r="B56" s="230"/>
      <c r="C56" s="447" t="str">
        <f>IF('Q (t)'!C56="","",'Q (t)'!C56)</f>
        <v>N59</v>
      </c>
      <c r="D56" s="448" t="str">
        <f>IF('Q (t)'!D56="","",'Q (t)'!D56)</f>
        <v>(SAMPLE ONLY) Tariff N59</v>
      </c>
      <c r="E56" s="449" t="str">
        <f>IF('Q (t)'!E56="","",'Q (t)'!E56)</f>
        <v>BSP 05</v>
      </c>
      <c r="F56" s="449">
        <f>IF('Q (t)'!F56="","",'Q (t)'!F56)</f>
        <v>1.01</v>
      </c>
      <c r="G56" s="251">
        <v>100000</v>
      </c>
      <c r="H56" s="252" t="s">
        <v>120</v>
      </c>
      <c r="I56" s="252">
        <v>1.5</v>
      </c>
      <c r="J56" s="252">
        <v>1</v>
      </c>
      <c r="K56" s="252">
        <v>0.2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>
        <v>3</v>
      </c>
      <c r="R56" s="252"/>
      <c r="S56" s="252">
        <v>3</v>
      </c>
      <c r="T56" s="252"/>
      <c r="U56" s="252"/>
      <c r="V56" s="252"/>
      <c r="W56" s="252"/>
      <c r="X56" s="252"/>
      <c r="Y56" s="252"/>
      <c r="Z56" s="252"/>
      <c r="AA56" s="252"/>
      <c r="AB56" s="205"/>
      <c r="AC56" s="213">
        <f>IFERROR($G56*'Q (t)'!$G56/1000,0)</f>
        <v>100</v>
      </c>
      <c r="AD56" s="213">
        <f>SUMPRODUCT($H56:$O56,'Q (t)'!$H56:$O56)/100</f>
        <v>795</v>
      </c>
      <c r="AE56" s="213">
        <f>SUMPRODUCT($P56:$W56,'Q (t)'!$P56:$W56)/1000</f>
        <v>900</v>
      </c>
      <c r="AF56" s="213">
        <f>SUMPRODUCT($X56:$AA56,'Q (t)'!$X56:$AA56)/1000</f>
        <v>0</v>
      </c>
      <c r="AG56" s="213">
        <f t="shared" si="3"/>
        <v>1795</v>
      </c>
      <c r="AH56" s="205"/>
      <c r="AI56" s="399">
        <f>IFERROR(AC56/'DUOS (t-1)'!AC56-1,"")</f>
        <v>2.564102564102555E-2</v>
      </c>
      <c r="AJ56" s="399">
        <f>IFERROR(AD56/'DUOS (t-1)'!AD56-1,"")</f>
        <v>2.564102564102555E-2</v>
      </c>
      <c r="AK56" s="399">
        <f>IFERROR(AE56/'DUOS (t-1)'!AE56-1,"")</f>
        <v>2.564102564102555E-2</v>
      </c>
      <c r="AL56" s="399" t="str">
        <f>IFERROR(AF56/'DUOS (t-1)'!AF56-1,"")</f>
        <v/>
      </c>
      <c r="AM56" s="399">
        <f>IFERROR(AG56/'DUOS (t-1)'!AG56-1,"")</f>
        <v>2.564102564102555E-2</v>
      </c>
      <c r="AN56" s="205"/>
    </row>
    <row r="57" spans="1:40" s="204" customFormat="1" x14ac:dyDescent="0.2">
      <c r="A57" s="230"/>
      <c r="B57" s="230"/>
      <c r="C57" s="447" t="str">
        <f>IF('Q (t)'!C57="","",'Q (t)'!C57)</f>
        <v>N60</v>
      </c>
      <c r="D57" s="448" t="str">
        <f>IF('Q (t)'!D57="","",'Q (t)'!D57)</f>
        <v>(SAMPLE ONLY) Tariff N60</v>
      </c>
      <c r="E57" s="449" t="str">
        <f>IF('Q (t)'!E57="","",'Q (t)'!E57)</f>
        <v>BSP 03</v>
      </c>
      <c r="F57" s="449">
        <f>IF('Q (t)'!F57="","",'Q (t)'!F57)</f>
        <v>1.01</v>
      </c>
      <c r="G57" s="251">
        <v>100000</v>
      </c>
      <c r="H57" s="252" t="s">
        <v>120</v>
      </c>
      <c r="I57" s="252">
        <v>1.5</v>
      </c>
      <c r="J57" s="252">
        <v>1</v>
      </c>
      <c r="K57" s="252">
        <v>0.2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3</v>
      </c>
      <c r="R57" s="252"/>
      <c r="S57" s="252">
        <v>3</v>
      </c>
      <c r="T57" s="252"/>
      <c r="U57" s="252"/>
      <c r="V57" s="252"/>
      <c r="W57" s="252"/>
      <c r="X57" s="252"/>
      <c r="Y57" s="252"/>
      <c r="Z57" s="252"/>
      <c r="AA57" s="252"/>
      <c r="AB57" s="205"/>
      <c r="AC57" s="213">
        <f>IFERROR($G57*'Q (t)'!$G57/1000,0)</f>
        <v>100</v>
      </c>
      <c r="AD57" s="213">
        <f>SUMPRODUCT($H57:$O57,'Q (t)'!$H57:$O57)/100</f>
        <v>795</v>
      </c>
      <c r="AE57" s="213">
        <f>SUMPRODUCT($P57:$W57,'Q (t)'!$P57:$W57)/1000</f>
        <v>900</v>
      </c>
      <c r="AF57" s="213">
        <f>SUMPRODUCT($X57:$AA57,'Q (t)'!$X57:$AA57)/1000</f>
        <v>0</v>
      </c>
      <c r="AG57" s="213">
        <f t="shared" si="3"/>
        <v>1795</v>
      </c>
      <c r="AH57" s="205"/>
      <c r="AI57" s="399">
        <f>IFERROR(AC57/'DUOS (t-1)'!AC57-1,"")</f>
        <v>2.564102564102555E-2</v>
      </c>
      <c r="AJ57" s="399">
        <f>IFERROR(AD57/'DUOS (t-1)'!AD57-1,"")</f>
        <v>2.564102564102555E-2</v>
      </c>
      <c r="AK57" s="399">
        <f>IFERROR(AE57/'DUOS (t-1)'!AE57-1,"")</f>
        <v>2.564102564102555E-2</v>
      </c>
      <c r="AL57" s="399" t="str">
        <f>IFERROR(AF57/'DUOS (t-1)'!AF57-1,"")</f>
        <v/>
      </c>
      <c r="AM57" s="399">
        <f>IFERROR(AG57/'DUOS (t-1)'!AG57-1,"")</f>
        <v>2.564102564102555E-2</v>
      </c>
      <c r="AN57" s="205"/>
    </row>
    <row r="58" spans="1:40" s="204" customFormat="1" x14ac:dyDescent="0.2">
      <c r="A58" s="230"/>
      <c r="B58" s="230"/>
      <c r="C58" s="447" t="str">
        <f>IF('Q (t)'!C58="","",'Q (t)'!C58)</f>
        <v>N61</v>
      </c>
      <c r="D58" s="448" t="str">
        <f>IF('Q (t)'!D58="","",'Q (t)'!D58)</f>
        <v>(SAMPLE ONLY) Tariff N61</v>
      </c>
      <c r="E58" s="449" t="str">
        <f>IF('Q (t)'!E58="","",'Q (t)'!E58)</f>
        <v>BSP 06</v>
      </c>
      <c r="F58" s="449">
        <f>IF('Q (t)'!F58="","",'Q (t)'!F58)</f>
        <v>1.01</v>
      </c>
      <c r="G58" s="251">
        <v>100000</v>
      </c>
      <c r="H58" s="252" t="s">
        <v>120</v>
      </c>
      <c r="I58" s="252">
        <v>1.5</v>
      </c>
      <c r="J58" s="252">
        <v>1</v>
      </c>
      <c r="K58" s="252">
        <v>0.2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3</v>
      </c>
      <c r="R58" s="252"/>
      <c r="S58" s="252">
        <v>3</v>
      </c>
      <c r="T58" s="252"/>
      <c r="U58" s="252"/>
      <c r="V58" s="252"/>
      <c r="W58" s="252"/>
      <c r="X58" s="252"/>
      <c r="Y58" s="252"/>
      <c r="Z58" s="252"/>
      <c r="AA58" s="252"/>
      <c r="AB58" s="205"/>
      <c r="AC58" s="213">
        <f>IFERROR($G58*'Q (t)'!$G58/1000,0)</f>
        <v>100</v>
      </c>
      <c r="AD58" s="213">
        <f>SUMPRODUCT($H58:$O58,'Q (t)'!$H58:$O58)/100</f>
        <v>795</v>
      </c>
      <c r="AE58" s="213">
        <f>SUMPRODUCT($P58:$W58,'Q (t)'!$P58:$W58)/1000</f>
        <v>900</v>
      </c>
      <c r="AF58" s="213">
        <f>SUMPRODUCT($X58:$AA58,'Q (t)'!$X58:$AA58)/1000</f>
        <v>0</v>
      </c>
      <c r="AG58" s="213">
        <f t="shared" si="3"/>
        <v>1795</v>
      </c>
      <c r="AH58" s="205"/>
      <c r="AI58" s="399">
        <f>IFERROR(AC58/'DUOS (t-1)'!AC58-1,"")</f>
        <v>2.564102564102555E-2</v>
      </c>
      <c r="AJ58" s="399">
        <f>IFERROR(AD58/'DUOS (t-1)'!AD58-1,"")</f>
        <v>2.564102564102555E-2</v>
      </c>
      <c r="AK58" s="399">
        <f>IFERROR(AE58/'DUOS (t-1)'!AE58-1,"")</f>
        <v>2.564102564102555E-2</v>
      </c>
      <c r="AL58" s="399" t="str">
        <f>IFERROR(AF58/'DUOS (t-1)'!AF58-1,"")</f>
        <v/>
      </c>
      <c r="AM58" s="399">
        <f>IFERROR(AG58/'DUOS (t-1)'!AG58-1,"")</f>
        <v>2.564102564102555E-2</v>
      </c>
      <c r="AN58" s="205"/>
    </row>
    <row r="59" spans="1:40" s="204" customFormat="1" x14ac:dyDescent="0.2">
      <c r="A59" s="230"/>
      <c r="B59" s="230"/>
      <c r="C59" s="447" t="str">
        <f>IF('Q (t)'!C59="","",'Q (t)'!C59)</f>
        <v>N62</v>
      </c>
      <c r="D59" s="448" t="str">
        <f>IF('Q (t)'!D59="","",'Q (t)'!D59)</f>
        <v>(SAMPLE ONLY) Tariff N62</v>
      </c>
      <c r="E59" s="449" t="str">
        <f>IF('Q (t)'!E59="","",'Q (t)'!E59)</f>
        <v>BSP 04</v>
      </c>
      <c r="F59" s="449">
        <f>IF('Q (t)'!F59="","",'Q (t)'!F59)</f>
        <v>1.01</v>
      </c>
      <c r="G59" s="251">
        <v>100000</v>
      </c>
      <c r="H59" s="252" t="s">
        <v>120</v>
      </c>
      <c r="I59" s="252">
        <v>1.5</v>
      </c>
      <c r="J59" s="252">
        <v>1</v>
      </c>
      <c r="K59" s="252">
        <v>0.2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3</v>
      </c>
      <c r="R59" s="252"/>
      <c r="S59" s="252">
        <v>3</v>
      </c>
      <c r="T59" s="252"/>
      <c r="U59" s="252"/>
      <c r="V59" s="252"/>
      <c r="W59" s="252"/>
      <c r="X59" s="252"/>
      <c r="Y59" s="252"/>
      <c r="Z59" s="252"/>
      <c r="AA59" s="252"/>
      <c r="AB59" s="205"/>
      <c r="AC59" s="213">
        <f>IFERROR($G59*'Q (t)'!$G59/1000,0)</f>
        <v>100</v>
      </c>
      <c r="AD59" s="213">
        <f>SUMPRODUCT($H59:$O59,'Q (t)'!$H59:$O59)/100</f>
        <v>795</v>
      </c>
      <c r="AE59" s="213">
        <f>SUMPRODUCT($P59:$W59,'Q (t)'!$P59:$W59)/1000</f>
        <v>900</v>
      </c>
      <c r="AF59" s="213">
        <f>SUMPRODUCT($X59:$AA59,'Q (t)'!$X59:$AA59)/1000</f>
        <v>0</v>
      </c>
      <c r="AG59" s="213">
        <f t="shared" si="3"/>
        <v>1795</v>
      </c>
      <c r="AH59" s="205"/>
      <c r="AI59" s="399">
        <f>IFERROR(AC59/'DUOS (t-1)'!AC59-1,"")</f>
        <v>2.564102564102555E-2</v>
      </c>
      <c r="AJ59" s="399">
        <f>IFERROR(AD59/'DUOS (t-1)'!AD59-1,"")</f>
        <v>2.564102564102555E-2</v>
      </c>
      <c r="AK59" s="399">
        <f>IFERROR(AE59/'DUOS (t-1)'!AE59-1,"")</f>
        <v>2.564102564102555E-2</v>
      </c>
      <c r="AL59" s="399" t="str">
        <f>IFERROR(AF59/'DUOS (t-1)'!AF59-1,"")</f>
        <v/>
      </c>
      <c r="AM59" s="399">
        <f>IFERROR(AG59/'DUOS (t-1)'!AG59-1,"")</f>
        <v>2.564102564102555E-2</v>
      </c>
      <c r="AN59" s="205"/>
    </row>
    <row r="60" spans="1:40" s="204" customFormat="1" x14ac:dyDescent="0.2">
      <c r="A60" s="230"/>
      <c r="B60" s="230"/>
      <c r="C60" s="447" t="str">
        <f>IF('Q (t)'!C60="","",'Q (t)'!C60)</f>
        <v>N63</v>
      </c>
      <c r="D60" s="448" t="str">
        <f>IF('Q (t)'!D60="","",'Q (t)'!D60)</f>
        <v>(SAMPLE ONLY) Tariff N63</v>
      </c>
      <c r="E60" s="449" t="str">
        <f>IF('Q (t)'!E60="","",'Q (t)'!E60)</f>
        <v>BSP 04</v>
      </c>
      <c r="F60" s="449">
        <f>IF('Q (t)'!F60="","",'Q (t)'!F60)</f>
        <v>1.01</v>
      </c>
      <c r="G60" s="251">
        <v>100000</v>
      </c>
      <c r="H60" s="252" t="s">
        <v>120</v>
      </c>
      <c r="I60" s="252">
        <v>1.5</v>
      </c>
      <c r="J60" s="252">
        <v>1</v>
      </c>
      <c r="K60" s="252">
        <v>0.2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3</v>
      </c>
      <c r="R60" s="252"/>
      <c r="S60" s="252">
        <v>3</v>
      </c>
      <c r="T60" s="252"/>
      <c r="U60" s="252"/>
      <c r="V60" s="252"/>
      <c r="W60" s="252"/>
      <c r="X60" s="252"/>
      <c r="Y60" s="252"/>
      <c r="Z60" s="252"/>
      <c r="AA60" s="252"/>
      <c r="AB60" s="205"/>
      <c r="AC60" s="213">
        <f>IFERROR($G60*'Q (t)'!$G60/1000,0)</f>
        <v>100</v>
      </c>
      <c r="AD60" s="213">
        <f>SUMPRODUCT($H60:$O60,'Q (t)'!$H60:$O60)/100</f>
        <v>795</v>
      </c>
      <c r="AE60" s="213">
        <f>SUMPRODUCT($P60:$W60,'Q (t)'!$P60:$W60)/1000</f>
        <v>900</v>
      </c>
      <c r="AF60" s="213">
        <f>SUMPRODUCT($X60:$AA60,'Q (t)'!$X60:$AA60)/1000</f>
        <v>0</v>
      </c>
      <c r="AG60" s="213">
        <f t="shared" si="3"/>
        <v>1795</v>
      </c>
      <c r="AH60" s="205"/>
      <c r="AI60" s="399">
        <f>IFERROR(AC60/'DUOS (t-1)'!AC60-1,"")</f>
        <v>2.564102564102555E-2</v>
      </c>
      <c r="AJ60" s="399">
        <f>IFERROR(AD60/'DUOS (t-1)'!AD60-1,"")</f>
        <v>2.564102564102555E-2</v>
      </c>
      <c r="AK60" s="399">
        <f>IFERROR(AE60/'DUOS (t-1)'!AE60-1,"")</f>
        <v>2.564102564102555E-2</v>
      </c>
      <c r="AL60" s="399" t="str">
        <f>IFERROR(AF60/'DUOS (t-1)'!AF60-1,"")</f>
        <v/>
      </c>
      <c r="AM60" s="399">
        <f>IFERROR(AG60/'DUOS (t-1)'!AG60-1,"")</f>
        <v>2.564102564102555E-2</v>
      </c>
      <c r="AN60" s="205"/>
    </row>
    <row r="61" spans="1:40" s="204" customFormat="1" x14ac:dyDescent="0.2">
      <c r="A61" s="230"/>
      <c r="B61" s="230"/>
      <c r="C61" s="447" t="str">
        <f>IF('Q (t)'!C61="","",'Q (t)'!C61)</f>
        <v>N64</v>
      </c>
      <c r="D61" s="448" t="str">
        <f>IF('Q (t)'!D61="","",'Q (t)'!D61)</f>
        <v>(SAMPLE ONLY) Tariff N64</v>
      </c>
      <c r="E61" s="449" t="str">
        <f>IF('Q (t)'!E61="","",'Q (t)'!E61)</f>
        <v>BSP 04</v>
      </c>
      <c r="F61" s="449">
        <f>IF('Q (t)'!F61="","",'Q (t)'!F61)</f>
        <v>1.01</v>
      </c>
      <c r="G61" s="251">
        <v>100000</v>
      </c>
      <c r="H61" s="252" t="s">
        <v>120</v>
      </c>
      <c r="I61" s="252">
        <v>1.5</v>
      </c>
      <c r="J61" s="252">
        <v>1</v>
      </c>
      <c r="K61" s="252">
        <v>0.2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3</v>
      </c>
      <c r="R61" s="252"/>
      <c r="S61" s="252">
        <v>3</v>
      </c>
      <c r="T61" s="252"/>
      <c r="U61" s="252"/>
      <c r="V61" s="252"/>
      <c r="W61" s="252"/>
      <c r="X61" s="252"/>
      <c r="Y61" s="252"/>
      <c r="Z61" s="252"/>
      <c r="AA61" s="252"/>
      <c r="AB61" s="205"/>
      <c r="AC61" s="213">
        <f>IFERROR($G61*'Q (t)'!$G61/1000,0)</f>
        <v>100</v>
      </c>
      <c r="AD61" s="213">
        <f>SUMPRODUCT($H61:$O61,'Q (t)'!$H61:$O61)/100</f>
        <v>795</v>
      </c>
      <c r="AE61" s="213">
        <f>SUMPRODUCT($P61:$W61,'Q (t)'!$P61:$W61)/1000</f>
        <v>900</v>
      </c>
      <c r="AF61" s="213">
        <f>SUMPRODUCT($X61:$AA61,'Q (t)'!$X61:$AA61)/1000</f>
        <v>0</v>
      </c>
      <c r="AG61" s="213">
        <f t="shared" si="3"/>
        <v>1795</v>
      </c>
      <c r="AH61" s="205"/>
      <c r="AI61" s="399">
        <f>IFERROR(AC61/'DUOS (t-1)'!AC61-1,"")</f>
        <v>2.564102564102555E-2</v>
      </c>
      <c r="AJ61" s="399">
        <f>IFERROR(AD61/'DUOS (t-1)'!AD61-1,"")</f>
        <v>2.564102564102555E-2</v>
      </c>
      <c r="AK61" s="399">
        <f>IFERROR(AE61/'DUOS (t-1)'!AE61-1,"")</f>
        <v>2.564102564102555E-2</v>
      </c>
      <c r="AL61" s="399" t="str">
        <f>IFERROR(AF61/'DUOS (t-1)'!AF61-1,"")</f>
        <v/>
      </c>
      <c r="AM61" s="399">
        <f>IFERROR(AG61/'DUOS (t-1)'!AG61-1,"")</f>
        <v>2.564102564102555E-2</v>
      </c>
      <c r="AN61" s="205"/>
    </row>
    <row r="62" spans="1:40" s="204" customFormat="1" x14ac:dyDescent="0.2">
      <c r="A62" s="230"/>
      <c r="B62" s="230"/>
      <c r="C62" s="447" t="str">
        <f>IF('Q (t)'!C62="","",'Q (t)'!C62)</f>
        <v>N65</v>
      </c>
      <c r="D62" s="448" t="str">
        <f>IF('Q (t)'!D62="","",'Q (t)'!D62)</f>
        <v>(SAMPLE ONLY) Tariff N65</v>
      </c>
      <c r="E62" s="449" t="str">
        <f>IF('Q (t)'!E62="","",'Q (t)'!E62)</f>
        <v>BSP 07</v>
      </c>
      <c r="F62" s="449">
        <f>IF('Q (t)'!F62="","",'Q (t)'!F62)</f>
        <v>1.01</v>
      </c>
      <c r="G62" s="251">
        <v>100000</v>
      </c>
      <c r="H62" s="252" t="s">
        <v>120</v>
      </c>
      <c r="I62" s="252">
        <v>1.5</v>
      </c>
      <c r="J62" s="252">
        <v>1</v>
      </c>
      <c r="K62" s="252">
        <v>0.2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3</v>
      </c>
      <c r="R62" s="252"/>
      <c r="S62" s="252">
        <v>3</v>
      </c>
      <c r="T62" s="252"/>
      <c r="U62" s="252"/>
      <c r="V62" s="252"/>
      <c r="W62" s="252"/>
      <c r="X62" s="252"/>
      <c r="Y62" s="252"/>
      <c r="Z62" s="252"/>
      <c r="AA62" s="252"/>
      <c r="AB62" s="205"/>
      <c r="AC62" s="213">
        <f>IFERROR($G62*'Q (t)'!$G62/1000,0)</f>
        <v>100</v>
      </c>
      <c r="AD62" s="213">
        <f>SUMPRODUCT($H62:$O62,'Q (t)'!$H62:$O62)/100</f>
        <v>795</v>
      </c>
      <c r="AE62" s="213">
        <f>SUMPRODUCT($P62:$W62,'Q (t)'!$P62:$W62)/1000</f>
        <v>900</v>
      </c>
      <c r="AF62" s="213">
        <f>SUMPRODUCT($X62:$AA62,'Q (t)'!$X62:$AA62)/1000</f>
        <v>0</v>
      </c>
      <c r="AG62" s="213">
        <f t="shared" si="3"/>
        <v>1795</v>
      </c>
      <c r="AH62" s="205"/>
      <c r="AI62" s="399">
        <f>IFERROR(AC62/'DUOS (t-1)'!AC62-1,"")</f>
        <v>2.564102564102555E-2</v>
      </c>
      <c r="AJ62" s="399">
        <f>IFERROR(AD62/'DUOS (t-1)'!AD62-1,"")</f>
        <v>2.564102564102555E-2</v>
      </c>
      <c r="AK62" s="399">
        <f>IFERROR(AE62/'DUOS (t-1)'!AE62-1,"")</f>
        <v>2.564102564102555E-2</v>
      </c>
      <c r="AL62" s="399" t="str">
        <f>IFERROR(AF62/'DUOS (t-1)'!AF62-1,"")</f>
        <v/>
      </c>
      <c r="AM62" s="399">
        <f>IFERROR(AG62/'DUOS (t-1)'!AG62-1,"")</f>
        <v>2.564102564102555E-2</v>
      </c>
      <c r="AN62" s="205"/>
    </row>
    <row r="63" spans="1:40" s="204" customFormat="1" x14ac:dyDescent="0.2">
      <c r="A63" s="230"/>
      <c r="B63" s="230"/>
      <c r="C63" s="447" t="str">
        <f>IF('Q (t)'!C63="","",'Q (t)'!C63)</f>
        <v>N66</v>
      </c>
      <c r="D63" s="448" t="str">
        <f>IF('Q (t)'!D63="","",'Q (t)'!D63)</f>
        <v>(SAMPLE ONLY) Tariff N66</v>
      </c>
      <c r="E63" s="449" t="str">
        <f>IF('Q (t)'!E63="","",'Q (t)'!E63)</f>
        <v>BSP 01</v>
      </c>
      <c r="F63" s="449">
        <f>IF('Q (t)'!F63="","",'Q (t)'!F63)</f>
        <v>1.01</v>
      </c>
      <c r="G63" s="251">
        <v>100000</v>
      </c>
      <c r="H63" s="252" t="s">
        <v>120</v>
      </c>
      <c r="I63" s="252">
        <v>1.5</v>
      </c>
      <c r="J63" s="252">
        <v>1</v>
      </c>
      <c r="K63" s="252">
        <v>0.2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3</v>
      </c>
      <c r="R63" s="252"/>
      <c r="S63" s="252">
        <v>3</v>
      </c>
      <c r="T63" s="252"/>
      <c r="U63" s="252"/>
      <c r="V63" s="252"/>
      <c r="W63" s="252"/>
      <c r="X63" s="252"/>
      <c r="Y63" s="252"/>
      <c r="Z63" s="252"/>
      <c r="AA63" s="252"/>
      <c r="AB63" s="205"/>
      <c r="AC63" s="213">
        <f>IFERROR($G63*'Q (t)'!$G63/1000,0)</f>
        <v>100</v>
      </c>
      <c r="AD63" s="213">
        <f>SUMPRODUCT($H63:$O63,'Q (t)'!$H63:$O63)/100</f>
        <v>795</v>
      </c>
      <c r="AE63" s="213">
        <f>SUMPRODUCT($P63:$W63,'Q (t)'!$P63:$W63)/1000</f>
        <v>900</v>
      </c>
      <c r="AF63" s="213">
        <f>SUMPRODUCT($X63:$AA63,'Q (t)'!$X63:$AA63)/1000</f>
        <v>0</v>
      </c>
      <c r="AG63" s="213">
        <f t="shared" si="3"/>
        <v>1795</v>
      </c>
      <c r="AH63" s="205"/>
      <c r="AI63" s="399">
        <f>IFERROR(AC63/'DUOS (t-1)'!AC63-1,"")</f>
        <v>2.564102564102555E-2</v>
      </c>
      <c r="AJ63" s="399">
        <f>IFERROR(AD63/'DUOS (t-1)'!AD63-1,"")</f>
        <v>2.564102564102555E-2</v>
      </c>
      <c r="AK63" s="399">
        <f>IFERROR(AE63/'DUOS (t-1)'!AE63-1,"")</f>
        <v>2.564102564102555E-2</v>
      </c>
      <c r="AL63" s="399" t="str">
        <f>IFERROR(AF63/'DUOS (t-1)'!AF63-1,"")</f>
        <v/>
      </c>
      <c r="AM63" s="399">
        <f>IFERROR(AG63/'DUOS (t-1)'!AG63-1,"")</f>
        <v>2.564102564102555E-2</v>
      </c>
      <c r="AN63" s="205"/>
    </row>
    <row r="64" spans="1:40" s="204" customFormat="1" x14ac:dyDescent="0.2">
      <c r="A64" s="230"/>
      <c r="B64" s="230"/>
      <c r="C64" s="447" t="str">
        <f>IF('Q (t)'!C64="","",'Q (t)'!C64)</f>
        <v>N67</v>
      </c>
      <c r="D64" s="448" t="str">
        <f>IF('Q (t)'!D64="","",'Q (t)'!D64)</f>
        <v>(SAMPLE ONLY) Tariff N67</v>
      </c>
      <c r="E64" s="449" t="str">
        <f>IF('Q (t)'!E64="","",'Q (t)'!E64)</f>
        <v>BSP 04</v>
      </c>
      <c r="F64" s="449">
        <f>IF('Q (t)'!F64="","",'Q (t)'!F64)</f>
        <v>1.01</v>
      </c>
      <c r="G64" s="251">
        <v>100000</v>
      </c>
      <c r="H64" s="252" t="s">
        <v>120</v>
      </c>
      <c r="I64" s="252">
        <v>1.5</v>
      </c>
      <c r="J64" s="252">
        <v>1</v>
      </c>
      <c r="K64" s="252">
        <v>0.2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3</v>
      </c>
      <c r="R64" s="252"/>
      <c r="S64" s="252">
        <v>3</v>
      </c>
      <c r="T64" s="252"/>
      <c r="U64" s="252"/>
      <c r="V64" s="252"/>
      <c r="W64" s="252"/>
      <c r="X64" s="252"/>
      <c r="Y64" s="252"/>
      <c r="Z64" s="252"/>
      <c r="AA64" s="252"/>
      <c r="AB64" s="205"/>
      <c r="AC64" s="213">
        <f>IFERROR($G64*'Q (t)'!$G64/1000,0)</f>
        <v>100</v>
      </c>
      <c r="AD64" s="213">
        <f>SUMPRODUCT($H64:$O64,'Q (t)'!$H64:$O64)/100</f>
        <v>795</v>
      </c>
      <c r="AE64" s="213">
        <f>SUMPRODUCT($P64:$W64,'Q (t)'!$P64:$W64)/1000</f>
        <v>900</v>
      </c>
      <c r="AF64" s="213">
        <f>SUMPRODUCT($X64:$AA64,'Q (t)'!$X64:$AA64)/1000</f>
        <v>0</v>
      </c>
      <c r="AG64" s="213">
        <f>SUM(AC64:AF64)</f>
        <v>1795</v>
      </c>
      <c r="AH64" s="205"/>
      <c r="AI64" s="399">
        <f>IFERROR(AC64/'DUOS (t-1)'!AC64-1,"")</f>
        <v>2.564102564102555E-2</v>
      </c>
      <c r="AJ64" s="399">
        <f>IFERROR(AD64/'DUOS (t-1)'!AD64-1,"")</f>
        <v>2.564102564102555E-2</v>
      </c>
      <c r="AK64" s="399">
        <f>IFERROR(AE64/'DUOS (t-1)'!AE64-1,"")</f>
        <v>2.564102564102555E-2</v>
      </c>
      <c r="AL64" s="399" t="str">
        <f>IFERROR(AF64/'DUOS (t-1)'!AF64-1,"")</f>
        <v/>
      </c>
      <c r="AM64" s="399">
        <f>IFERROR(AG64/'DUOS (t-1)'!AG64-1,"")</f>
        <v>2.564102564102555E-2</v>
      </c>
      <c r="AN64" s="205"/>
    </row>
    <row r="65" spans="1:40" s="204" customFormat="1" x14ac:dyDescent="0.2">
      <c r="A65" s="230"/>
      <c r="B65" s="230"/>
      <c r="C65" s="447"/>
      <c r="D65" s="448"/>
      <c r="E65" s="449"/>
      <c r="F65" s="449"/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IFERROR(AC65/'DUOS (t-1)'!AC65-1,"")</f>
        <v/>
      </c>
      <c r="AJ65" s="399" t="str">
        <f>IFERROR(AD65/'DUOS (t-1)'!AD65-1,"")</f>
        <v/>
      </c>
      <c r="AK65" s="399" t="str">
        <f>IFERROR(AE65/'DUOS (t-1)'!AE65-1,"")</f>
        <v/>
      </c>
      <c r="AL65" s="399" t="str">
        <f>IFERROR(AF65/'DUOS (t-1)'!AF65-1,"")</f>
        <v/>
      </c>
      <c r="AM65" s="399" t="str">
        <f>IFERROR(AG65/'DUOS (t-1)'!AG65-1,"")</f>
        <v/>
      </c>
      <c r="AN65" s="205"/>
    </row>
    <row r="66" spans="1:40" s="204" customFormat="1" x14ac:dyDescent="0.2">
      <c r="A66" s="230"/>
      <c r="B66" s="230"/>
      <c r="C66" s="447"/>
      <c r="D66" s="448"/>
      <c r="E66" s="449"/>
      <c r="F66" s="449"/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3"/>
        <v>0</v>
      </c>
      <c r="AH66" s="205"/>
      <c r="AI66" s="399" t="str">
        <f>IFERROR(AC66/'DUOS (t-1)'!AC66-1,"")</f>
        <v/>
      </c>
      <c r="AJ66" s="399" t="str">
        <f>IFERROR(AD66/'DUOS (t-1)'!AD66-1,"")</f>
        <v/>
      </c>
      <c r="AK66" s="399" t="str">
        <f>IFERROR(AE66/'DUOS (t-1)'!AE66-1,"")</f>
        <v/>
      </c>
      <c r="AL66" s="399" t="str">
        <f>IFERROR(AF66/'DUOS (t-1)'!AF66-1,"")</f>
        <v/>
      </c>
      <c r="AM66" s="399" t="str">
        <f>IFERROR(AG66/'DUOS (t-1)'!AG66-1,"")</f>
        <v/>
      </c>
      <c r="AN66" s="205"/>
    </row>
    <row r="67" spans="1:40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2000</v>
      </c>
      <c r="AD67" s="284">
        <f>SUBTOTAL(9,AD68:AD73)</f>
        <v>19360</v>
      </c>
      <c r="AE67" s="284">
        <f>SUBTOTAL(9,AE68:AE73)</f>
        <v>960</v>
      </c>
      <c r="AF67" s="284">
        <f>SUBTOTAL(9,AF68:AF73)</f>
        <v>0</v>
      </c>
      <c r="AG67" s="284">
        <f>SUBTOTAL(9,AG68:AG73)</f>
        <v>22320</v>
      </c>
      <c r="AH67" s="205"/>
      <c r="AI67" s="398">
        <f>IFERROR(AC67/'DUOS (t-1)'!AC67-1,"")</f>
        <v>-0.70544682028435512</v>
      </c>
      <c r="AJ67" s="398">
        <f>IFERROR(AD67/'DUOS (t-1)'!AD67-1,"")</f>
        <v>2.564102564102555E-2</v>
      </c>
      <c r="AK67" s="398">
        <f>IFERROR(AE67/'DUOS (t-1)'!AE67-1,"")</f>
        <v>2.564102564102555E-2</v>
      </c>
      <c r="AL67" s="398" t="str">
        <f>IFERROR(AF67/'DUOS (t-1)'!AF67-1,"")</f>
        <v/>
      </c>
      <c r="AM67" s="398">
        <f>IFERROR(AG67/'DUOS (t-1)'!AG67-1,"")</f>
        <v>-0.16096361802789239</v>
      </c>
      <c r="AN67" s="205"/>
    </row>
    <row r="68" spans="1:40" s="204" customFormat="1" x14ac:dyDescent="0.2">
      <c r="A68" s="230"/>
      <c r="B68" s="230"/>
      <c r="C68" s="447" t="str">
        <f>IF('Q (t)'!C68="","",'Q (t)'!C68)</f>
        <v>N71</v>
      </c>
      <c r="D68" s="448" t="str">
        <f>IF('Q (t)'!D68="","",'Q (t)'!D68)</f>
        <v>(SAMPLE ONLY) Tariff N71</v>
      </c>
      <c r="E68" s="449" t="str">
        <f>IF('Q (t)'!E68="","",'Q (t)'!E68)</f>
        <v>BSP 04</v>
      </c>
      <c r="F68" s="449">
        <f>IF('Q (t)'!F68="","",'Q (t)'!F68)</f>
        <v>1.01</v>
      </c>
      <c r="G68" s="251">
        <v>500000</v>
      </c>
      <c r="H68" s="252" t="s">
        <v>120</v>
      </c>
      <c r="I68" s="252">
        <v>4</v>
      </c>
      <c r="J68" s="252">
        <v>0.5</v>
      </c>
      <c r="K68" s="252">
        <v>0.1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0.2</v>
      </c>
      <c r="R68" s="252" t="s">
        <v>120</v>
      </c>
      <c r="S68" s="252">
        <v>0.2</v>
      </c>
      <c r="T68" s="252"/>
      <c r="U68" s="252"/>
      <c r="V68" s="252"/>
      <c r="W68" s="252"/>
      <c r="X68" s="252"/>
      <c r="Y68" s="252"/>
      <c r="Z68" s="252"/>
      <c r="AA68" s="252"/>
      <c r="AB68" s="205"/>
      <c r="AC68" s="213">
        <f>IFERROR($G68*'Q (t)'!$G68/1000,0)</f>
        <v>500</v>
      </c>
      <c r="AD68" s="213">
        <f>SUMPRODUCT($H68:$O68,'Q (t)'!$H68:$O68)/100</f>
        <v>4840</v>
      </c>
      <c r="AE68" s="213">
        <f>SUMPRODUCT($P68:$W68,'Q (t)'!$P68:$W68)/1000</f>
        <v>240</v>
      </c>
      <c r="AF68" s="213">
        <f>SUMPRODUCT($X68:$AA68,'Q (t)'!$X68:$AA68)/1000</f>
        <v>0</v>
      </c>
      <c r="AG68" s="213">
        <f t="shared" ref="AG68:AG73" si="4">SUM(AC68:AF68)</f>
        <v>5580</v>
      </c>
      <c r="AH68" s="205"/>
      <c r="AI68" s="399">
        <f>IFERROR(AC68/'DUOS (t-1)'!AC68-1,"")</f>
        <v>2.564102564102555E-2</v>
      </c>
      <c r="AJ68" s="399">
        <f>IFERROR(AD68/'DUOS (t-1)'!AD68-1,"")</f>
        <v>2.564102564102555E-2</v>
      </c>
      <c r="AK68" s="399">
        <f>IFERROR(AE68/'DUOS (t-1)'!AE68-1,"")</f>
        <v>2.564102564102555E-2</v>
      </c>
      <c r="AL68" s="399" t="str">
        <f>IFERROR(AF68/'DUOS (t-1)'!AF68-1,"")</f>
        <v/>
      </c>
      <c r="AM68" s="399">
        <f>IFERROR(AG68/'DUOS (t-1)'!AG68-1,"")</f>
        <v>2.564102564102555E-2</v>
      </c>
      <c r="AN68" s="205"/>
    </row>
    <row r="69" spans="1:40" s="204" customFormat="1" x14ac:dyDescent="0.2">
      <c r="A69" s="230"/>
      <c r="B69" s="230"/>
      <c r="C69" s="447" t="str">
        <f>IF('Q (t)'!C69="","",'Q (t)'!C69)</f>
        <v>N72</v>
      </c>
      <c r="D69" s="448" t="str">
        <f>IF('Q (t)'!D69="","",'Q (t)'!D69)</f>
        <v>(SAMPLE ONLY) Tariff N72</v>
      </c>
      <c r="E69" s="449" t="str">
        <f>IF('Q (t)'!E69="","",'Q (t)'!E69)</f>
        <v>BSP 04</v>
      </c>
      <c r="F69" s="449">
        <f>IF('Q (t)'!F69="","",'Q (t)'!F69)</f>
        <v>1.01</v>
      </c>
      <c r="G69" s="251">
        <v>500000</v>
      </c>
      <c r="H69" s="252" t="s">
        <v>120</v>
      </c>
      <c r="I69" s="252">
        <v>4</v>
      </c>
      <c r="J69" s="252">
        <v>0.5</v>
      </c>
      <c r="K69" s="252">
        <v>0.1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0.2</v>
      </c>
      <c r="R69" s="252" t="s">
        <v>120</v>
      </c>
      <c r="S69" s="252">
        <v>0.2</v>
      </c>
      <c r="T69" s="252"/>
      <c r="U69" s="252"/>
      <c r="V69" s="252"/>
      <c r="W69" s="252"/>
      <c r="X69" s="252"/>
      <c r="Y69" s="252"/>
      <c r="Z69" s="252"/>
      <c r="AA69" s="252"/>
      <c r="AB69" s="205"/>
      <c r="AC69" s="213">
        <f>IFERROR($G69*'Q (t)'!$G69/1000,0)</f>
        <v>500</v>
      </c>
      <c r="AD69" s="213">
        <f>SUMPRODUCT($H69:$O69,'Q (t)'!$H69:$O69)/100</f>
        <v>4840</v>
      </c>
      <c r="AE69" s="213">
        <f>SUMPRODUCT($P69:$W69,'Q (t)'!$P69:$W69)/1000</f>
        <v>240</v>
      </c>
      <c r="AF69" s="213">
        <f>SUMPRODUCT($X69:$AA69,'Q (t)'!$X69:$AA69)/1000</f>
        <v>0</v>
      </c>
      <c r="AG69" s="213">
        <f t="shared" si="4"/>
        <v>5580</v>
      </c>
      <c r="AH69" s="205"/>
      <c r="AI69" s="399">
        <f>IFERROR(AC69/'DUOS (t-1)'!AC69-1,"")</f>
        <v>2.564102564102555E-2</v>
      </c>
      <c r="AJ69" s="399">
        <f>IFERROR(AD69/'DUOS (t-1)'!AD69-1,"")</f>
        <v>2.564102564102555E-2</v>
      </c>
      <c r="AK69" s="399">
        <f>IFERROR(AE69/'DUOS (t-1)'!AE69-1,"")</f>
        <v>2.564102564102555E-2</v>
      </c>
      <c r="AL69" s="399" t="str">
        <f>IFERROR(AF69/'DUOS (t-1)'!AF69-1,"")</f>
        <v/>
      </c>
      <c r="AM69" s="399">
        <f>IFERROR(AG69/'DUOS (t-1)'!AG69-1,"")</f>
        <v>2.564102564102555E-2</v>
      </c>
      <c r="AN69" s="205"/>
    </row>
    <row r="70" spans="1:40" s="204" customFormat="1" x14ac:dyDescent="0.2">
      <c r="A70" s="230"/>
      <c r="B70" s="230"/>
      <c r="C70" s="447" t="str">
        <f>IF('Q (t)'!C70="","",'Q (t)'!C70)</f>
        <v>N73</v>
      </c>
      <c r="D70" s="448" t="str">
        <f>IF('Q (t)'!D70="","",'Q (t)'!D70)</f>
        <v>(SAMPLE ONLY) Tariff N73</v>
      </c>
      <c r="E70" s="449" t="str">
        <f>IF('Q (t)'!E70="","",'Q (t)'!E70)</f>
        <v>BSP 01</v>
      </c>
      <c r="F70" s="449">
        <f>IF('Q (t)'!F70="","",'Q (t)'!F70)</f>
        <v>1.01</v>
      </c>
      <c r="G70" s="251">
        <v>500000</v>
      </c>
      <c r="H70" s="252" t="s">
        <v>120</v>
      </c>
      <c r="I70" s="252">
        <v>4</v>
      </c>
      <c r="J70" s="252">
        <v>0.5</v>
      </c>
      <c r="K70" s="252">
        <v>0.1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0.2</v>
      </c>
      <c r="R70" s="252" t="s">
        <v>120</v>
      </c>
      <c r="S70" s="252">
        <v>0.2</v>
      </c>
      <c r="T70" s="252"/>
      <c r="U70" s="252"/>
      <c r="V70" s="252"/>
      <c r="W70" s="252"/>
      <c r="X70" s="252"/>
      <c r="Y70" s="252"/>
      <c r="Z70" s="252"/>
      <c r="AA70" s="252"/>
      <c r="AB70" s="205"/>
      <c r="AC70" s="213">
        <f>IFERROR($G70*'Q (t)'!$G70/1000,0)</f>
        <v>500</v>
      </c>
      <c r="AD70" s="213">
        <f>SUMPRODUCT($H70:$O70,'Q (t)'!$H70:$O70)/100</f>
        <v>4840</v>
      </c>
      <c r="AE70" s="213">
        <f>SUMPRODUCT($P70:$W70,'Q (t)'!$P70:$W70)/1000</f>
        <v>240</v>
      </c>
      <c r="AF70" s="213">
        <f>SUMPRODUCT($X70:$AA70,'Q (t)'!$X70:$AA70)/1000</f>
        <v>0</v>
      </c>
      <c r="AG70" s="213">
        <f t="shared" si="4"/>
        <v>5580</v>
      </c>
      <c r="AH70" s="205"/>
      <c r="AI70" s="399">
        <f>IFERROR(AC70/'DUOS (t-1)'!AC70-1,"")</f>
        <v>2.564102564102555E-2</v>
      </c>
      <c r="AJ70" s="399">
        <f>IFERROR(AD70/'DUOS (t-1)'!AD70-1,"")</f>
        <v>2.564102564102555E-2</v>
      </c>
      <c r="AK70" s="399">
        <f>IFERROR(AE70/'DUOS (t-1)'!AE70-1,"")</f>
        <v>2.564102564102555E-2</v>
      </c>
      <c r="AL70" s="399" t="str">
        <f>IFERROR(AF70/'DUOS (t-1)'!AF70-1,"")</f>
        <v/>
      </c>
      <c r="AM70" s="399">
        <f>IFERROR(AG70/'DUOS (t-1)'!AG70-1,"")</f>
        <v>2.564102564102555E-2</v>
      </c>
      <c r="AN70" s="205"/>
    </row>
    <row r="71" spans="1:40" s="214" customFormat="1" x14ac:dyDescent="0.2">
      <c r="A71" s="244"/>
      <c r="B71" s="244"/>
      <c r="C71" s="447" t="str">
        <f>IF('Q (t)'!C71="","",'Q (t)'!C71)</f>
        <v>N74</v>
      </c>
      <c r="D71" s="448" t="str">
        <f>IF('Q (t)'!D71="","",'Q (t)'!D71)</f>
        <v>(SAMPLE ONLY) Tariff N74</v>
      </c>
      <c r="E71" s="449" t="str">
        <f>IF('Q (t)'!E71="","",'Q (t)'!E71)</f>
        <v>BSP 01</v>
      </c>
      <c r="F71" s="449">
        <f>IF('Q (t)'!F71="","",'Q (t)'!F71)</f>
        <v>1.01</v>
      </c>
      <c r="G71" s="251">
        <v>500000</v>
      </c>
      <c r="H71" s="252" t="s">
        <v>120</v>
      </c>
      <c r="I71" s="252">
        <v>4</v>
      </c>
      <c r="J71" s="252">
        <v>0.5</v>
      </c>
      <c r="K71" s="252">
        <v>0.1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0.2</v>
      </c>
      <c r="R71" s="252" t="s">
        <v>120</v>
      </c>
      <c r="S71" s="252">
        <v>0.2</v>
      </c>
      <c r="T71" s="252"/>
      <c r="U71" s="252"/>
      <c r="V71" s="252"/>
      <c r="W71" s="252"/>
      <c r="X71" s="252"/>
      <c r="Y71" s="252"/>
      <c r="Z71" s="252"/>
      <c r="AA71" s="252"/>
      <c r="AB71" s="205"/>
      <c r="AC71" s="213">
        <f>IFERROR($G71*'Q (t)'!$G71/1000,0)</f>
        <v>500</v>
      </c>
      <c r="AD71" s="213">
        <f>SUMPRODUCT($H71:$O71,'Q (t)'!$H71:$O71)/100</f>
        <v>4840</v>
      </c>
      <c r="AE71" s="213">
        <f>SUMPRODUCT($P71:$W71,'Q (t)'!$P71:$W71)/1000</f>
        <v>240</v>
      </c>
      <c r="AF71" s="213">
        <f>SUMPRODUCT($X71:$AA71,'Q (t)'!$X71:$AA71)/1000</f>
        <v>0</v>
      </c>
      <c r="AG71" s="213">
        <f t="shared" si="4"/>
        <v>5580</v>
      </c>
      <c r="AH71" s="205"/>
      <c r="AI71" s="399">
        <f>IFERROR(AC71/'DUOS (t-1)'!AC71-1,"")</f>
        <v>-0.90614638632570521</v>
      </c>
      <c r="AJ71" s="399">
        <f>IFERROR(AD71/'DUOS (t-1)'!AD71-1,"")</f>
        <v>2.564102564102555E-2</v>
      </c>
      <c r="AK71" s="399">
        <f>IFERROR(AE71/'DUOS (t-1)'!AE71-1,"")</f>
        <v>2.564102564102555E-2</v>
      </c>
      <c r="AL71" s="399" t="str">
        <f>IFERROR(AF71/'DUOS (t-1)'!AF71-1,"")</f>
        <v/>
      </c>
      <c r="AM71" s="399">
        <f>IFERROR(AG71/'DUOS (t-1)'!AG71-1,"")</f>
        <v>-0.45722195906749741</v>
      </c>
      <c r="AN71" s="205"/>
    </row>
    <row r="72" spans="1:40" s="204" customFormat="1" x14ac:dyDescent="0.2">
      <c r="A72" s="230"/>
      <c r="B72" s="230"/>
      <c r="C72" s="447"/>
      <c r="D72" s="448"/>
      <c r="E72" s="449"/>
      <c r="F72" s="449"/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4"/>
        <v>0</v>
      </c>
      <c r="AH72" s="205"/>
      <c r="AI72" s="399" t="str">
        <f>IFERROR(AC72/'DUOS (t-1)'!AC72-1,"")</f>
        <v/>
      </c>
      <c r="AJ72" s="399" t="str">
        <f>IFERROR(AD72/'DUOS (t-1)'!AD72-1,"")</f>
        <v/>
      </c>
      <c r="AK72" s="399" t="str">
        <f>IFERROR(AE72/'DUOS (t-1)'!AE72-1,"")</f>
        <v/>
      </c>
      <c r="AL72" s="399" t="str">
        <f>IFERROR(AF72/'DUOS (t-1)'!AF72-1,"")</f>
        <v/>
      </c>
      <c r="AM72" s="399" t="str">
        <f>IFERROR(AG72/'DUOS (t-1)'!AG72-1,"")</f>
        <v/>
      </c>
      <c r="AN72" s="205"/>
    </row>
    <row r="73" spans="1:40" s="204" customFormat="1" x14ac:dyDescent="0.2">
      <c r="A73" s="230"/>
      <c r="B73" s="230"/>
      <c r="C73" s="447"/>
      <c r="D73" s="448"/>
      <c r="E73" s="449"/>
      <c r="F73" s="449"/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4"/>
        <v>0</v>
      </c>
      <c r="AH73" s="205"/>
      <c r="AI73" s="399" t="str">
        <f>IFERROR(AC73/'DUOS (t-1)'!AC73-1,"")</f>
        <v/>
      </c>
      <c r="AJ73" s="399" t="str">
        <f>IFERROR(AD73/'DUOS (t-1)'!AD73-1,"")</f>
        <v/>
      </c>
      <c r="AK73" s="399" t="str">
        <f>IFERROR(AE73/'DUOS (t-1)'!AE73-1,"")</f>
        <v/>
      </c>
      <c r="AL73" s="399" t="str">
        <f>IFERROR(AF73/'DUOS (t-1)'!AF73-1,"")</f>
        <v/>
      </c>
      <c r="AM73" s="399" t="str">
        <f>IFERROR(AG73/'DUOS (t-1)'!AG73-1,"")</f>
        <v/>
      </c>
      <c r="AN73" s="205"/>
    </row>
    <row r="74" spans="1:40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10100</v>
      </c>
      <c r="AE74" s="284">
        <f>SUBTOTAL(9,AE75:AE80)</f>
        <v>0</v>
      </c>
      <c r="AF74" s="284">
        <f>SUBTOTAL(9,AF75:AF80)</f>
        <v>0</v>
      </c>
      <c r="AG74" s="284">
        <f>SUBTOTAL(9,AG75:AG80)</f>
        <v>10100</v>
      </c>
      <c r="AH74" s="205"/>
      <c r="AI74" s="398" t="str">
        <f>IFERROR(AC74/'DUOS (t-1)'!AC74-1,"")</f>
        <v/>
      </c>
      <c r="AJ74" s="398">
        <f>IFERROR(AD74/'DUOS (t-1)'!AD74-1,"")</f>
        <v>1.0631644777986171E-2</v>
      </c>
      <c r="AK74" s="398" t="str">
        <f>IFERROR(AE74/'DUOS (t-1)'!AE74-1,"")</f>
        <v/>
      </c>
      <c r="AL74" s="398" t="str">
        <f>IFERROR(AF74/'DUOS (t-1)'!AF74-1,"")</f>
        <v/>
      </c>
      <c r="AM74" s="398">
        <f>IFERROR(AG74/'DUOS (t-1)'!AG74-1,"")</f>
        <v>1.0631644777986171E-2</v>
      </c>
      <c r="AN74" s="205"/>
    </row>
    <row r="75" spans="1:40" s="204" customFormat="1" x14ac:dyDescent="0.2">
      <c r="A75" s="230"/>
      <c r="B75" s="230"/>
      <c r="C75" s="447" t="str">
        <f>IF('Q (t)'!C75="","",'Q (t)'!C75)</f>
        <v>N81</v>
      </c>
      <c r="D75" s="448" t="str">
        <f>IF('Q (t)'!D75="","",'Q (t)'!D75)</f>
        <v>(SAMPLE ONLY) Tariff N81</v>
      </c>
      <c r="E75" s="449" t="str">
        <f>IF('Q (t)'!E75="","",'Q (t)'!E75)</f>
        <v>Various</v>
      </c>
      <c r="F75" s="449" t="str">
        <f>IF('Q (t)'!F75="","",'Q (t)'!F75)</f>
        <v>-</v>
      </c>
      <c r="G75" s="251">
        <v>0</v>
      </c>
      <c r="H75" s="252">
        <v>7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/>
      <c r="U75" s="252"/>
      <c r="V75" s="252"/>
      <c r="W75" s="252"/>
      <c r="X75" s="252"/>
      <c r="Y75" s="252"/>
      <c r="Z75" s="252"/>
      <c r="AA75" s="252"/>
      <c r="AB75" s="205"/>
      <c r="AC75" s="213">
        <f>IFERROR($G75*'Q (t)'!$G75/1000,0)</f>
        <v>0</v>
      </c>
      <c r="AD75" s="213">
        <f>SUMPRODUCT($H75:$O75,'Q (t)'!$H75:$O75)/100</f>
        <v>7000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5">SUM(AC75:AF75)</f>
        <v>7000</v>
      </c>
      <c r="AH75" s="205"/>
      <c r="AI75" s="399" t="str">
        <f>IFERROR(AC75/'DUOS (t-1)'!AC75-1,"")</f>
        <v/>
      </c>
      <c r="AJ75" s="399">
        <f>IFERROR(AD75/'DUOS (t-1)'!AD75-1,"")</f>
        <v>2.564102564102555E-2</v>
      </c>
      <c r="AK75" s="399" t="str">
        <f>IFERROR(AE75/'DUOS (t-1)'!AE75-1,"")</f>
        <v/>
      </c>
      <c r="AL75" s="399" t="str">
        <f>IFERROR(AF75/'DUOS (t-1)'!AF75-1,"")</f>
        <v/>
      </c>
      <c r="AM75" s="399">
        <f>IFERROR(AG75/'DUOS (t-1)'!AG75-1,"")</f>
        <v>2.564102564102555E-2</v>
      </c>
      <c r="AN75" s="205"/>
    </row>
    <row r="76" spans="1:40" s="204" customFormat="1" x14ac:dyDescent="0.2">
      <c r="A76" s="230"/>
      <c r="B76" s="230"/>
      <c r="C76" s="447" t="str">
        <f>IF('Q (t)'!C76="","",'Q (t)'!C76)</f>
        <v>N82</v>
      </c>
      <c r="D76" s="448" t="str">
        <f>IF('Q (t)'!D76="","",'Q (t)'!D76)</f>
        <v>(SAMPLE ONLY) Tariff N82</v>
      </c>
      <c r="E76" s="449" t="str">
        <f>IF('Q (t)'!E76="","",'Q (t)'!E76)</f>
        <v>Various</v>
      </c>
      <c r="F76" s="449" t="str">
        <f>IF('Q (t)'!F76="","",'Q (t)'!F76)</f>
        <v>-</v>
      </c>
      <c r="G76" s="251">
        <v>0</v>
      </c>
      <c r="H76" s="252">
        <v>7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/>
      <c r="U76" s="252"/>
      <c r="V76" s="252"/>
      <c r="W76" s="252"/>
      <c r="X76" s="252"/>
      <c r="Y76" s="252"/>
      <c r="Z76" s="252"/>
      <c r="AA76" s="252"/>
      <c r="AB76" s="205"/>
      <c r="AC76" s="213">
        <f>IFERROR($G76*'Q (t)'!$G76/1000,0)</f>
        <v>0</v>
      </c>
      <c r="AD76" s="213">
        <f>SUMPRODUCT($H76:$O76,'Q (t)'!$H76:$O76)/100</f>
        <v>700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5"/>
        <v>700</v>
      </c>
      <c r="AH76" s="205"/>
      <c r="AI76" s="399" t="str">
        <f>IFERROR(AC76/'DUOS (t-1)'!AC76-1,"")</f>
        <v/>
      </c>
      <c r="AJ76" s="399">
        <f>IFERROR(AD76/'DUOS (t-1)'!AD76-1,"")</f>
        <v>2.564102564102555E-2</v>
      </c>
      <c r="AK76" s="399" t="str">
        <f>IFERROR(AE76/'DUOS (t-1)'!AE76-1,"")</f>
        <v/>
      </c>
      <c r="AL76" s="399" t="str">
        <f>IFERROR(AF76/'DUOS (t-1)'!AF76-1,"")</f>
        <v/>
      </c>
      <c r="AM76" s="399">
        <f>IFERROR(AG76/'DUOS (t-1)'!AG76-1,"")</f>
        <v>2.564102564102555E-2</v>
      </c>
      <c r="AN76" s="205"/>
    </row>
    <row r="77" spans="1:40" s="204" customFormat="1" x14ac:dyDescent="0.2">
      <c r="A77" s="230"/>
      <c r="B77" s="230"/>
      <c r="C77" s="447" t="str">
        <f>IF('Q (t)'!C77="","",'Q (t)'!C77)</f>
        <v>N83</v>
      </c>
      <c r="D77" s="448" t="str">
        <f>IF('Q (t)'!D77="","",'Q (t)'!D77)</f>
        <v>(SAMPLE ONLY) Tariff N83</v>
      </c>
      <c r="E77" s="449" t="str">
        <f>IF('Q (t)'!E77="","",'Q (t)'!E77)</f>
        <v>Various</v>
      </c>
      <c r="F77" s="449" t="str">
        <f>IF('Q (t)'!F77="","",'Q (t)'!F77)</f>
        <v>-</v>
      </c>
      <c r="G77" s="251">
        <v>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f>L20</f>
        <v>6.5</v>
      </c>
      <c r="M77" s="252">
        <f>M20</f>
        <v>7.5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/>
      <c r="U77" s="252"/>
      <c r="V77" s="252"/>
      <c r="W77" s="252"/>
      <c r="X77" s="252"/>
      <c r="Y77" s="252"/>
      <c r="Z77" s="252"/>
      <c r="AA77" s="252"/>
      <c r="AB77" s="211"/>
      <c r="AC77" s="213">
        <f>IFERROR($G77*'Q (t)'!$G77/1000,0)</f>
        <v>0</v>
      </c>
      <c r="AD77" s="213">
        <f>SUMPRODUCT($H77:$O77,'Q (t)'!$H77:$O77)/100</f>
        <v>2050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5"/>
        <v>2050</v>
      </c>
      <c r="AH77" s="211"/>
      <c r="AI77" s="399" t="str">
        <f>IFERROR(AC77/'DUOS (t-1)'!AC77-1,"")</f>
        <v/>
      </c>
      <c r="AJ77" s="399">
        <f>IFERROR(AD77/'DUOS (t-1)'!AD77-1,"")</f>
        <v>-4.4289044289044344E-2</v>
      </c>
      <c r="AK77" s="399" t="str">
        <f>IFERROR(AE77/'DUOS (t-1)'!AE77-1,"")</f>
        <v/>
      </c>
      <c r="AL77" s="399" t="str">
        <f>IFERROR(AF77/'DUOS (t-1)'!AF77-1,"")</f>
        <v/>
      </c>
      <c r="AM77" s="399">
        <f>IFERROR(AG77/'DUOS (t-1)'!AG77-1,"")</f>
        <v>-4.4289044289044344E-2</v>
      </c>
      <c r="AN77" s="211"/>
    </row>
    <row r="78" spans="1:40" s="204" customFormat="1" x14ac:dyDescent="0.2">
      <c r="A78" s="230"/>
      <c r="B78" s="230"/>
      <c r="C78" s="447" t="str">
        <f>IF('Q (t)'!C78="","",'Q (t)'!C78)</f>
        <v>N84</v>
      </c>
      <c r="D78" s="448" t="str">
        <f>IF('Q (t)'!D78="","",'Q (t)'!D78)</f>
        <v>(SAMPLE ONLY) Tariff N84</v>
      </c>
      <c r="E78" s="449" t="str">
        <f>IF('Q (t)'!E78="","",'Q (t)'!E78)</f>
        <v>Various</v>
      </c>
      <c r="F78" s="449" t="str">
        <f>IF('Q (t)'!F78="","",'Q (t)'!F78)</f>
        <v>-</v>
      </c>
      <c r="G78" s="251">
        <v>0</v>
      </c>
      <c r="H78" s="252">
        <v>7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/>
      <c r="U78" s="252"/>
      <c r="V78" s="252"/>
      <c r="W78" s="252"/>
      <c r="X78" s="252"/>
      <c r="Y78" s="252"/>
      <c r="Z78" s="252"/>
      <c r="AA78" s="252"/>
      <c r="AB78" s="211"/>
      <c r="AC78" s="213">
        <f>IFERROR($G78*'Q (t)'!$G78/1000,0)</f>
        <v>0</v>
      </c>
      <c r="AD78" s="213">
        <f>SUMPRODUCT($H78:$O78,'Q (t)'!$H78:$O78)/100</f>
        <v>350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5"/>
        <v>350</v>
      </c>
      <c r="AH78" s="211"/>
      <c r="AI78" s="399" t="str">
        <f>IFERROR(AC78/'DUOS (t-1)'!AC78-1,"")</f>
        <v/>
      </c>
      <c r="AJ78" s="399">
        <f>IFERROR(AD78/'DUOS (t-1)'!AD78-1,"")</f>
        <v>2.564102564102555E-2</v>
      </c>
      <c r="AK78" s="399" t="str">
        <f>IFERROR(AE78/'DUOS (t-1)'!AE78-1,"")</f>
        <v/>
      </c>
      <c r="AL78" s="399" t="str">
        <f>IFERROR(AF78/'DUOS (t-1)'!AF78-1,"")</f>
        <v/>
      </c>
      <c r="AM78" s="399">
        <f>IFERROR(AG78/'DUOS (t-1)'!AG78-1,"")</f>
        <v>2.564102564102555E-2</v>
      </c>
      <c r="AN78" s="211"/>
    </row>
    <row r="79" spans="1:40" s="204" customFormat="1" x14ac:dyDescent="0.2">
      <c r="A79" s="230"/>
      <c r="B79" s="230"/>
      <c r="C79" s="447"/>
      <c r="D79" s="448"/>
      <c r="E79" s="449"/>
      <c r="F79" s="449"/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5"/>
        <v>0</v>
      </c>
      <c r="AH79" s="211"/>
      <c r="AI79" s="399" t="str">
        <f>IFERROR(AC79/'DUOS (t-1)'!AC79-1,"")</f>
        <v/>
      </c>
      <c r="AJ79" s="399" t="str">
        <f>IFERROR(AD79/'DUOS (t-1)'!AD79-1,"")</f>
        <v/>
      </c>
      <c r="AK79" s="399" t="str">
        <f>IFERROR(AE79/'DUOS (t-1)'!AE79-1,"")</f>
        <v/>
      </c>
      <c r="AL79" s="399" t="str">
        <f>IFERROR(AF79/'DUOS (t-1)'!AF79-1,"")</f>
        <v/>
      </c>
      <c r="AM79" s="399" t="str">
        <f>IFERROR(AG79/'DUOS (t-1)'!AG79-1,"")</f>
        <v/>
      </c>
      <c r="AN79" s="211"/>
    </row>
    <row r="80" spans="1:40" s="204" customFormat="1" x14ac:dyDescent="0.2">
      <c r="A80" s="230"/>
      <c r="B80" s="230"/>
      <c r="C80" s="447"/>
      <c r="D80" s="448"/>
      <c r="E80" s="449"/>
      <c r="F80" s="449"/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5"/>
        <v>0</v>
      </c>
      <c r="AH80" s="211"/>
      <c r="AI80" s="399" t="str">
        <f>IFERROR(AC80/'DUOS (t-1)'!AC80-1,"")</f>
        <v/>
      </c>
      <c r="AJ80" s="399" t="str">
        <f>IFERROR(AD80/'DUOS (t-1)'!AD80-1,"")</f>
        <v/>
      </c>
      <c r="AK80" s="399" t="str">
        <f>IFERROR(AE80/'DUOS (t-1)'!AE80-1,"")</f>
        <v/>
      </c>
      <c r="AL80" s="399" t="str">
        <f>IFERROR(AF80/'DUOS (t-1)'!AF80-1,"")</f>
        <v/>
      </c>
      <c r="AM80" s="399" t="str">
        <f>IFERROR(AG80/'DUOS (t-1)'!AG80-1,"")</f>
        <v/>
      </c>
      <c r="AN80" s="211"/>
    </row>
    <row r="81" spans="1:40" s="272" customFormat="1" x14ac:dyDescent="0.2">
      <c r="A81" s="270"/>
      <c r="B81" s="270"/>
      <c r="C81" s="450"/>
      <c r="D81" s="451"/>
      <c r="E81" s="452"/>
      <c r="F81" s="452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</row>
    <row r="82" spans="1:40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6">SUBTOTAL(9,G$14:G$80)</f>
        <v>4093326.1902795294</v>
      </c>
      <c r="H82" s="281">
        <f t="shared" si="6"/>
        <v>33</v>
      </c>
      <c r="I82" s="281">
        <f t="shared" si="6"/>
        <v>141.5</v>
      </c>
      <c r="J82" s="281">
        <f t="shared" si="6"/>
        <v>71.5</v>
      </c>
      <c r="K82" s="281">
        <f t="shared" si="6"/>
        <v>17.29999999999999</v>
      </c>
      <c r="L82" s="281">
        <f t="shared" si="6"/>
        <v>45.5</v>
      </c>
      <c r="M82" s="281">
        <f t="shared" si="6"/>
        <v>52.5</v>
      </c>
      <c r="N82" s="281">
        <f t="shared" si="6"/>
        <v>0</v>
      </c>
      <c r="O82" s="281">
        <f t="shared" si="6"/>
        <v>0</v>
      </c>
      <c r="P82" s="281">
        <f t="shared" si="6"/>
        <v>0</v>
      </c>
      <c r="Q82" s="281">
        <f t="shared" si="6"/>
        <v>99.800000000000011</v>
      </c>
      <c r="R82" s="281">
        <f t="shared" si="6"/>
        <v>0</v>
      </c>
      <c r="S82" s="281">
        <f t="shared" si="6"/>
        <v>99.800000000000011</v>
      </c>
      <c r="T82" s="281">
        <f t="shared" si="6"/>
        <v>0</v>
      </c>
      <c r="U82" s="281">
        <f t="shared" si="6"/>
        <v>0</v>
      </c>
      <c r="V82" s="281">
        <f t="shared" si="6"/>
        <v>0</v>
      </c>
      <c r="W82" s="281">
        <f t="shared" si="6"/>
        <v>0</v>
      </c>
      <c r="X82" s="281">
        <f t="shared" si="6"/>
        <v>0</v>
      </c>
      <c r="Y82" s="281">
        <f t="shared" si="6"/>
        <v>0</v>
      </c>
      <c r="Z82" s="281">
        <f t="shared" si="6"/>
        <v>0</v>
      </c>
      <c r="AA82" s="281">
        <f t="shared" si="6"/>
        <v>0</v>
      </c>
      <c r="AB82" s="211"/>
      <c r="AC82" s="281">
        <f>SUBTOTAL(9,AC$14:AC$80)</f>
        <v>176844.04653741079</v>
      </c>
      <c r="AD82" s="281">
        <f>SUBTOTAL(9,AD$14:AD$80)</f>
        <v>629495</v>
      </c>
      <c r="AE82" s="281">
        <f>SUBTOTAL(9,AE$14:AE$80)</f>
        <v>116160</v>
      </c>
      <c r="AF82" s="281">
        <f>SUBTOTAL(9,AF$14:AF$80)</f>
        <v>0</v>
      </c>
      <c r="AG82" s="281">
        <f>SUBTOTAL(9,AG$14:AG$80)</f>
        <v>922499.04653741082</v>
      </c>
      <c r="AH82" s="211"/>
      <c r="AI82" s="401">
        <f>IFERROR(AC82/'DUOS (t-1)'!AC82-1,"")</f>
        <v>-9.3697053547883158E-3</v>
      </c>
      <c r="AJ82" s="401">
        <f>IFERROR(AD82/'DUOS (t-1)'!AD82-1,"")</f>
        <v>-7.8643590127796204E-2</v>
      </c>
      <c r="AK82" s="401">
        <f>IFERROR(AE82/'DUOS (t-1)'!AE82-1,"")</f>
        <v>2.564102564102555E-2</v>
      </c>
      <c r="AL82" s="401" t="str">
        <f>IFERROR(AF82/'DUOS (t-1)'!AF82-1,"")</f>
        <v/>
      </c>
      <c r="AM82" s="401">
        <f>IFERROR(AG82/'DUOS (t-1)'!AG82-1,"")</f>
        <v>-5.3846229634277987E-2</v>
      </c>
      <c r="AN82" s="211"/>
    </row>
    <row r="83" spans="1:40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B83" s="203"/>
      <c r="AC83" s="217"/>
      <c r="AD83" s="217"/>
      <c r="AE83" s="217"/>
      <c r="AF83" s="217"/>
      <c r="AG83" s="217"/>
      <c r="AH83" s="203"/>
      <c r="AI83" s="403"/>
      <c r="AJ83" s="403"/>
      <c r="AK83" s="403"/>
      <c r="AL83" s="403"/>
      <c r="AM83" s="403"/>
    </row>
    <row r="84" spans="1:40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0" x14ac:dyDescent="0.2">
      <c r="C85" s="306">
        <v>1</v>
      </c>
      <c r="D85" s="307" t="str">
        <f>'Q (t)'!D85</f>
        <v>(1) Tariff Class 1</v>
      </c>
      <c r="E85" s="280"/>
      <c r="F85" s="280"/>
      <c r="G85" s="295">
        <f t="shared" ref="G85:AA85" si="7">SUBTOTAL(9,G$14:G$28)</f>
        <v>1560</v>
      </c>
      <c r="H85" s="297">
        <f t="shared" si="7"/>
        <v>12</v>
      </c>
      <c r="I85" s="297">
        <f t="shared" si="7"/>
        <v>70</v>
      </c>
      <c r="J85" s="297">
        <f t="shared" si="7"/>
        <v>35</v>
      </c>
      <c r="K85" s="297">
        <f t="shared" si="7"/>
        <v>7</v>
      </c>
      <c r="L85" s="297">
        <f t="shared" si="7"/>
        <v>39</v>
      </c>
      <c r="M85" s="297">
        <f t="shared" si="7"/>
        <v>45</v>
      </c>
      <c r="N85" s="297">
        <f t="shared" si="7"/>
        <v>0</v>
      </c>
      <c r="O85" s="297">
        <f t="shared" si="7"/>
        <v>0</v>
      </c>
      <c r="P85" s="297">
        <f t="shared" si="7"/>
        <v>0</v>
      </c>
      <c r="Q85" s="297">
        <f t="shared" si="7"/>
        <v>0</v>
      </c>
      <c r="R85" s="297">
        <f t="shared" si="7"/>
        <v>0</v>
      </c>
      <c r="S85" s="297">
        <f t="shared" si="7"/>
        <v>0</v>
      </c>
      <c r="T85" s="297">
        <f t="shared" si="7"/>
        <v>0</v>
      </c>
      <c r="U85" s="297">
        <f t="shared" si="7"/>
        <v>0</v>
      </c>
      <c r="V85" s="297">
        <f t="shared" si="7"/>
        <v>0</v>
      </c>
      <c r="W85" s="297">
        <f t="shared" si="7"/>
        <v>0</v>
      </c>
      <c r="X85" s="297">
        <f t="shared" si="7"/>
        <v>0</v>
      </c>
      <c r="Y85" s="297">
        <f t="shared" si="7"/>
        <v>0</v>
      </c>
      <c r="Z85" s="297">
        <f t="shared" si="7"/>
        <v>0</v>
      </c>
      <c r="AA85" s="297">
        <f t="shared" si="7"/>
        <v>0</v>
      </c>
      <c r="AC85" s="288">
        <f>SUBTOTAL(9,AC$14:AC$28)</f>
        <v>99410</v>
      </c>
      <c r="AD85" s="288">
        <f>SUBTOTAL(9,AD$14:AD$28)</f>
        <v>474780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574190</v>
      </c>
      <c r="AI85" s="399">
        <f>IFERROR(AC85/'DUOS (t-1)'!AC85-1,"")</f>
        <v>2.564102564102555E-2</v>
      </c>
      <c r="AJ85" s="399">
        <f>IFERROR(AD85/'DUOS (t-1)'!AD85-1,"")</f>
        <v>-0.10794708332628755</v>
      </c>
      <c r="AK85" s="399" t="str">
        <f>IFERROR(AE85/'DUOS (t-1)'!AE85-1,"")</f>
        <v/>
      </c>
      <c r="AL85" s="399" t="str">
        <f>IFERROR(AF85/'DUOS (t-1)'!AF85-1,"")</f>
        <v/>
      </c>
      <c r="AM85" s="399">
        <f>IFERROR(AG85/'DUOS (t-1)'!AG85-1,"")</f>
        <v>-8.736719844903762E-2</v>
      </c>
    </row>
    <row r="86" spans="1:40" x14ac:dyDescent="0.2">
      <c r="C86" s="306">
        <v>2</v>
      </c>
      <c r="D86" s="307" t="str">
        <f>'Q (t)'!D86</f>
        <v>(2) Tariff Class 2</v>
      </c>
      <c r="E86" s="280"/>
      <c r="F86" s="280"/>
      <c r="G86" s="295">
        <f t="shared" ref="G86:AA86" si="8">SUBTOTAL(9,G$29:G$33)</f>
        <v>11766.190279529228</v>
      </c>
      <c r="H86" s="297">
        <f t="shared" si="8"/>
        <v>0</v>
      </c>
      <c r="I86" s="297">
        <f t="shared" si="8"/>
        <v>20</v>
      </c>
      <c r="J86" s="297">
        <f t="shared" si="8"/>
        <v>12.5</v>
      </c>
      <c r="K86" s="297">
        <f t="shared" si="8"/>
        <v>5.5</v>
      </c>
      <c r="L86" s="297">
        <f t="shared" si="8"/>
        <v>0</v>
      </c>
      <c r="M86" s="297">
        <f t="shared" si="8"/>
        <v>0</v>
      </c>
      <c r="N86" s="297">
        <f t="shared" si="8"/>
        <v>0</v>
      </c>
      <c r="O86" s="297">
        <f t="shared" si="8"/>
        <v>0</v>
      </c>
      <c r="P86" s="297">
        <f t="shared" si="8"/>
        <v>0</v>
      </c>
      <c r="Q86" s="297">
        <f t="shared" si="8"/>
        <v>10</v>
      </c>
      <c r="R86" s="297">
        <f t="shared" si="8"/>
        <v>0</v>
      </c>
      <c r="S86" s="297">
        <f t="shared" si="8"/>
        <v>10</v>
      </c>
      <c r="T86" s="297">
        <f t="shared" si="8"/>
        <v>0</v>
      </c>
      <c r="U86" s="297">
        <f t="shared" si="8"/>
        <v>0</v>
      </c>
      <c r="V86" s="297">
        <f t="shared" si="8"/>
        <v>0</v>
      </c>
      <c r="W86" s="297">
        <f t="shared" si="8"/>
        <v>0</v>
      </c>
      <c r="X86" s="297">
        <f t="shared" si="8"/>
        <v>0</v>
      </c>
      <c r="Y86" s="297">
        <f t="shared" si="8"/>
        <v>0</v>
      </c>
      <c r="Z86" s="297">
        <f t="shared" si="8"/>
        <v>0</v>
      </c>
      <c r="AA86" s="297">
        <f t="shared" si="8"/>
        <v>0</v>
      </c>
      <c r="AC86" s="288">
        <f>SUBTOTAL(9,AC$29:AC$33)</f>
        <v>64714.046537410759</v>
      </c>
      <c r="AD86" s="288">
        <f>SUBTOTAL(9,AD$29:AD$33)</f>
        <v>103000</v>
      </c>
      <c r="AE86" s="288">
        <f>SUBTOTAL(9,AE$29:AE$33)</f>
        <v>75000</v>
      </c>
      <c r="AF86" s="288">
        <f>SUBTOTAL(9,AF$29:AF$33)</f>
        <v>0</v>
      </c>
      <c r="AG86" s="288">
        <f>SUBTOTAL(9,AG$29:AG$33)</f>
        <v>242714.04653741076</v>
      </c>
      <c r="AI86" s="399">
        <f>IFERROR(AC86/'DUOS (t-1)'!AC86-1,"")</f>
        <v>5.6572888486521311E-3</v>
      </c>
      <c r="AJ86" s="399">
        <f>IFERROR(AD86/'DUOS (t-1)'!AD86-1,"")</f>
        <v>2.564102564102555E-2</v>
      </c>
      <c r="AK86" s="399">
        <f>IFERROR(AE86/'DUOS (t-1)'!AE86-1,"")</f>
        <v>2.564102564102555E-2</v>
      </c>
      <c r="AL86" s="399" t="str">
        <f>IFERROR(AF86/'DUOS (t-1)'!AF86-1,"")</f>
        <v/>
      </c>
      <c r="AM86" s="399">
        <f>IFERROR(AG86/'DUOS (t-1)'!AG86-1,"")</f>
        <v>2.0235588639809787E-2</v>
      </c>
    </row>
    <row r="87" spans="1:40" x14ac:dyDescent="0.2">
      <c r="C87" s="306">
        <v>3</v>
      </c>
      <c r="D87" s="307" t="str">
        <f>'Q (t)'!D87</f>
        <v>(3) Tariff Class 3</v>
      </c>
      <c r="E87" s="280"/>
      <c r="F87" s="280"/>
      <c r="G87" s="295">
        <f t="shared" ref="G87:AA87" si="9">SUBTOTAL(9,G$34:G$46)</f>
        <v>460000</v>
      </c>
      <c r="H87" s="297">
        <f t="shared" si="9"/>
        <v>0</v>
      </c>
      <c r="I87" s="297">
        <f t="shared" si="9"/>
        <v>10</v>
      </c>
      <c r="J87" s="297">
        <f t="shared" si="9"/>
        <v>5</v>
      </c>
      <c r="K87" s="297">
        <f t="shared" si="9"/>
        <v>0.99999999999999989</v>
      </c>
      <c r="L87" s="297">
        <f t="shared" si="9"/>
        <v>0</v>
      </c>
      <c r="M87" s="297">
        <f t="shared" si="9"/>
        <v>0</v>
      </c>
      <c r="N87" s="297">
        <f t="shared" si="9"/>
        <v>0</v>
      </c>
      <c r="O87" s="297">
        <f t="shared" si="9"/>
        <v>0</v>
      </c>
      <c r="P87" s="297">
        <f t="shared" si="9"/>
        <v>0</v>
      </c>
      <c r="Q87" s="297">
        <f t="shared" si="9"/>
        <v>50</v>
      </c>
      <c r="R87" s="297">
        <f t="shared" si="9"/>
        <v>0</v>
      </c>
      <c r="S87" s="297">
        <f t="shared" si="9"/>
        <v>50</v>
      </c>
      <c r="T87" s="297">
        <f t="shared" si="9"/>
        <v>0</v>
      </c>
      <c r="U87" s="297">
        <f t="shared" si="9"/>
        <v>0</v>
      </c>
      <c r="V87" s="297">
        <f t="shared" si="9"/>
        <v>0</v>
      </c>
      <c r="W87" s="297">
        <f t="shared" si="9"/>
        <v>0</v>
      </c>
      <c r="X87" s="297">
        <f t="shared" si="9"/>
        <v>0</v>
      </c>
      <c r="Y87" s="297">
        <f t="shared" si="9"/>
        <v>0</v>
      </c>
      <c r="Z87" s="297">
        <f t="shared" si="9"/>
        <v>0</v>
      </c>
      <c r="AA87" s="297">
        <f t="shared" si="9"/>
        <v>0</v>
      </c>
      <c r="AC87" s="288">
        <f>SUBTOTAL(9,AC$34:AC$46)</f>
        <v>7120</v>
      </c>
      <c r="AD87" s="288">
        <f>SUBTOTAL(9,AD$34:AD$46)</f>
        <v>8740</v>
      </c>
      <c r="AE87" s="288">
        <f>SUBTOTAL(9,AE$34:AE$46)</f>
        <v>28500</v>
      </c>
      <c r="AF87" s="288">
        <f>SUBTOTAL(9,AF$34:AF$46)</f>
        <v>0</v>
      </c>
      <c r="AG87" s="288">
        <f>SUBTOTAL(9,AG$34:AG$46)</f>
        <v>44360</v>
      </c>
      <c r="AI87" s="399">
        <f>IFERROR(AC87/'DUOS (t-1)'!AC87-1,"")</f>
        <v>2.564102564102555E-2</v>
      </c>
      <c r="AJ87" s="399">
        <f>IFERROR(AD87/'DUOS (t-1)'!AD87-1,"")</f>
        <v>2.564102564102555E-2</v>
      </c>
      <c r="AK87" s="399">
        <f>IFERROR(AE87/'DUOS (t-1)'!AE87-1,"")</f>
        <v>2.564102564102555E-2</v>
      </c>
      <c r="AL87" s="399" t="str">
        <f>IFERROR(AF87/'DUOS (t-1)'!AF87-1,"")</f>
        <v/>
      </c>
      <c r="AM87" s="399">
        <f>IFERROR(AG87/'DUOS (t-1)'!AG87-1,"")</f>
        <v>2.564102564102555E-2</v>
      </c>
    </row>
    <row r="88" spans="1:40" x14ac:dyDescent="0.2">
      <c r="C88" s="306">
        <v>4</v>
      </c>
      <c r="D88" s="307" t="str">
        <f>'Q (t)'!D88</f>
        <v>(4) Tariff Class 4</v>
      </c>
      <c r="E88" s="280"/>
      <c r="F88" s="280"/>
      <c r="G88" s="295">
        <f t="shared" ref="G88:AA88" si="10">SUBTOTAL(9,G$47:G$66)</f>
        <v>1620000</v>
      </c>
      <c r="H88" s="297">
        <f t="shared" si="10"/>
        <v>0</v>
      </c>
      <c r="I88" s="297">
        <f t="shared" si="10"/>
        <v>25.5</v>
      </c>
      <c r="J88" s="297">
        <f t="shared" si="10"/>
        <v>17</v>
      </c>
      <c r="K88" s="297">
        <f t="shared" si="10"/>
        <v>3.4000000000000008</v>
      </c>
      <c r="L88" s="297">
        <f t="shared" si="10"/>
        <v>0</v>
      </c>
      <c r="M88" s="297">
        <f t="shared" si="10"/>
        <v>0</v>
      </c>
      <c r="N88" s="297">
        <f t="shared" si="10"/>
        <v>0</v>
      </c>
      <c r="O88" s="297">
        <f t="shared" si="10"/>
        <v>0</v>
      </c>
      <c r="P88" s="297">
        <f t="shared" si="10"/>
        <v>0</v>
      </c>
      <c r="Q88" s="297">
        <f t="shared" si="10"/>
        <v>39</v>
      </c>
      <c r="R88" s="297">
        <f t="shared" si="10"/>
        <v>0</v>
      </c>
      <c r="S88" s="297">
        <f t="shared" si="10"/>
        <v>39</v>
      </c>
      <c r="T88" s="297">
        <f t="shared" si="10"/>
        <v>0</v>
      </c>
      <c r="U88" s="297">
        <f t="shared" si="10"/>
        <v>0</v>
      </c>
      <c r="V88" s="297">
        <f t="shared" si="10"/>
        <v>0</v>
      </c>
      <c r="W88" s="297">
        <f t="shared" si="10"/>
        <v>0</v>
      </c>
      <c r="X88" s="297">
        <f t="shared" si="10"/>
        <v>0</v>
      </c>
      <c r="Y88" s="297">
        <f t="shared" si="10"/>
        <v>0</v>
      </c>
      <c r="Z88" s="297">
        <f t="shared" si="10"/>
        <v>0</v>
      </c>
      <c r="AA88" s="297">
        <f t="shared" si="10"/>
        <v>0</v>
      </c>
      <c r="AC88" s="288">
        <f>SUBTOTAL(9,AC$47:AC$66)</f>
        <v>3600</v>
      </c>
      <c r="AD88" s="288">
        <f>SUBTOTAL(9,AD$47:AD$66)</f>
        <v>13515</v>
      </c>
      <c r="AE88" s="288">
        <f>SUBTOTAL(9,AE$47:AE$66)</f>
        <v>11700</v>
      </c>
      <c r="AF88" s="288">
        <f>SUBTOTAL(9,AF$47:AF$66)</f>
        <v>0</v>
      </c>
      <c r="AG88" s="288">
        <f>SUBTOTAL(9,AG$47:AG$66)</f>
        <v>28815</v>
      </c>
      <c r="AI88" s="399">
        <f>IFERROR(AC88/'DUOS (t-1)'!AC88-1,"")</f>
        <v>2.564102564102555E-2</v>
      </c>
      <c r="AJ88" s="399">
        <f>IFERROR(AD88/'DUOS (t-1)'!AD88-1,"")</f>
        <v>2.564102564102555E-2</v>
      </c>
      <c r="AK88" s="399">
        <f>IFERROR(AE88/'DUOS (t-1)'!AE88-1,"")</f>
        <v>2.564102564102555E-2</v>
      </c>
      <c r="AL88" s="399" t="str">
        <f>IFERROR(AF88/'DUOS (t-1)'!AF88-1,"")</f>
        <v/>
      </c>
      <c r="AM88" s="399">
        <f>IFERROR(AG88/'DUOS (t-1)'!AG88-1,"")</f>
        <v>2.564102564102555E-2</v>
      </c>
    </row>
    <row r="89" spans="1:40" x14ac:dyDescent="0.2">
      <c r="C89" s="306">
        <v>5</v>
      </c>
      <c r="D89" s="307" t="str">
        <f>'Q (t)'!D89</f>
        <v>(5) Tariff Class 5</v>
      </c>
      <c r="E89" s="280"/>
      <c r="F89" s="280"/>
      <c r="G89" s="295">
        <f t="shared" ref="G89:AA89" si="11">SUBTOTAL(9,G$67:G$73)</f>
        <v>2000000</v>
      </c>
      <c r="H89" s="297">
        <f t="shared" si="11"/>
        <v>0</v>
      </c>
      <c r="I89" s="297">
        <f t="shared" si="11"/>
        <v>16</v>
      </c>
      <c r="J89" s="297">
        <f t="shared" si="11"/>
        <v>2</v>
      </c>
      <c r="K89" s="297">
        <f t="shared" si="11"/>
        <v>0.4</v>
      </c>
      <c r="L89" s="297">
        <f t="shared" si="11"/>
        <v>0</v>
      </c>
      <c r="M89" s="297">
        <f t="shared" si="11"/>
        <v>0</v>
      </c>
      <c r="N89" s="297">
        <f t="shared" si="11"/>
        <v>0</v>
      </c>
      <c r="O89" s="297">
        <f t="shared" si="11"/>
        <v>0</v>
      </c>
      <c r="P89" s="297">
        <f t="shared" si="11"/>
        <v>0</v>
      </c>
      <c r="Q89" s="297">
        <f t="shared" si="11"/>
        <v>0.8</v>
      </c>
      <c r="R89" s="297">
        <f t="shared" si="11"/>
        <v>0</v>
      </c>
      <c r="S89" s="297">
        <f t="shared" si="11"/>
        <v>0.8</v>
      </c>
      <c r="T89" s="297">
        <f t="shared" si="11"/>
        <v>0</v>
      </c>
      <c r="U89" s="297">
        <f t="shared" si="11"/>
        <v>0</v>
      </c>
      <c r="V89" s="297">
        <f t="shared" si="11"/>
        <v>0</v>
      </c>
      <c r="W89" s="297">
        <f t="shared" si="11"/>
        <v>0</v>
      </c>
      <c r="X89" s="297">
        <f t="shared" si="11"/>
        <v>0</v>
      </c>
      <c r="Y89" s="297">
        <f t="shared" si="11"/>
        <v>0</v>
      </c>
      <c r="Z89" s="297">
        <f t="shared" si="11"/>
        <v>0</v>
      </c>
      <c r="AA89" s="297">
        <f t="shared" si="11"/>
        <v>0</v>
      </c>
      <c r="AC89" s="288">
        <f>SUBTOTAL(9,AC$67:AC$73)</f>
        <v>2000</v>
      </c>
      <c r="AD89" s="288">
        <f>SUBTOTAL(9,AD$67:AD$73)</f>
        <v>19360</v>
      </c>
      <c r="AE89" s="288">
        <f>SUBTOTAL(9,AE$67:AE$73)</f>
        <v>960</v>
      </c>
      <c r="AF89" s="288">
        <f>SUBTOTAL(9,AF$67:AF$73)</f>
        <v>0</v>
      </c>
      <c r="AG89" s="288">
        <f>SUBTOTAL(9,AG$67:AG$73)</f>
        <v>22320</v>
      </c>
      <c r="AI89" s="399">
        <f>IFERROR(AC89/'DUOS (t-1)'!AC89-1,"")</f>
        <v>-0.70544682028435512</v>
      </c>
      <c r="AJ89" s="399">
        <f>IFERROR(AD89/'DUOS (t-1)'!AD89-1,"")</f>
        <v>2.564102564102555E-2</v>
      </c>
      <c r="AK89" s="399">
        <f>IFERROR(AE89/'DUOS (t-1)'!AE89-1,"")</f>
        <v>2.564102564102555E-2</v>
      </c>
      <c r="AL89" s="399" t="str">
        <f>IFERROR(AF89/'DUOS (t-1)'!AF89-1,"")</f>
        <v/>
      </c>
      <c r="AM89" s="399">
        <f>IFERROR(AG89/'DUOS (t-1)'!AG89-1,"")</f>
        <v>-0.16096361802789239</v>
      </c>
    </row>
    <row r="90" spans="1:40" x14ac:dyDescent="0.2">
      <c r="C90" s="306">
        <v>6</v>
      </c>
      <c r="D90" s="307" t="str">
        <f>'Q (t)'!D90</f>
        <v>(6) Tariff Class 6</v>
      </c>
      <c r="E90" s="280"/>
      <c r="F90" s="280"/>
      <c r="G90" s="295">
        <f t="shared" ref="G90:AA90" si="12">SUBTOTAL(9,G$74:G$80)</f>
        <v>0</v>
      </c>
      <c r="H90" s="297">
        <f t="shared" si="12"/>
        <v>21</v>
      </c>
      <c r="I90" s="297">
        <f t="shared" si="12"/>
        <v>0</v>
      </c>
      <c r="J90" s="297">
        <f t="shared" si="12"/>
        <v>0</v>
      </c>
      <c r="K90" s="297">
        <f t="shared" si="12"/>
        <v>0</v>
      </c>
      <c r="L90" s="297">
        <f t="shared" si="12"/>
        <v>6.5</v>
      </c>
      <c r="M90" s="297">
        <f t="shared" si="12"/>
        <v>7.5</v>
      </c>
      <c r="N90" s="297">
        <f t="shared" si="12"/>
        <v>0</v>
      </c>
      <c r="O90" s="297">
        <f t="shared" si="12"/>
        <v>0</v>
      </c>
      <c r="P90" s="297">
        <f t="shared" si="12"/>
        <v>0</v>
      </c>
      <c r="Q90" s="297">
        <f t="shared" si="12"/>
        <v>0</v>
      </c>
      <c r="R90" s="297">
        <f t="shared" si="12"/>
        <v>0</v>
      </c>
      <c r="S90" s="297">
        <f t="shared" si="12"/>
        <v>0</v>
      </c>
      <c r="T90" s="297">
        <f t="shared" si="12"/>
        <v>0</v>
      </c>
      <c r="U90" s="297">
        <f t="shared" si="12"/>
        <v>0</v>
      </c>
      <c r="V90" s="297">
        <f t="shared" si="12"/>
        <v>0</v>
      </c>
      <c r="W90" s="297">
        <f t="shared" si="12"/>
        <v>0</v>
      </c>
      <c r="X90" s="297">
        <f t="shared" si="12"/>
        <v>0</v>
      </c>
      <c r="Y90" s="297">
        <f t="shared" si="12"/>
        <v>0</v>
      </c>
      <c r="Z90" s="297">
        <f t="shared" si="12"/>
        <v>0</v>
      </c>
      <c r="AA90" s="297">
        <f t="shared" si="12"/>
        <v>0</v>
      </c>
      <c r="AC90" s="288">
        <f>SUBTOTAL(9,AC$74:AC$80)</f>
        <v>0</v>
      </c>
      <c r="AD90" s="288">
        <f>SUBTOTAL(9,AD$74:AD$80)</f>
        <v>10100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10100</v>
      </c>
      <c r="AI90" s="399" t="str">
        <f>IFERROR(AC90/'DUOS (t-1)'!AC90-1,"")</f>
        <v/>
      </c>
      <c r="AJ90" s="399">
        <f>IFERROR(AD90/'DUOS (t-1)'!AD90-1,"")</f>
        <v>1.0631644777986171E-2</v>
      </c>
      <c r="AK90" s="399" t="str">
        <f>IFERROR(AE90/'DUOS (t-1)'!AE90-1,"")</f>
        <v/>
      </c>
      <c r="AL90" s="399" t="str">
        <f>IFERROR(AF90/'DUOS (t-1)'!AF90-1,"")</f>
        <v/>
      </c>
      <c r="AM90" s="399">
        <f>IFERROR(AG90/'DUOS (t-1)'!AG90-1,"")</f>
        <v>1.0631644777986171E-2</v>
      </c>
    </row>
    <row r="91" spans="1:40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0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0" ht="13.5" thickBot="1" x14ac:dyDescent="0.25">
      <c r="C93" s="278"/>
      <c r="D93" s="278" t="s">
        <v>175</v>
      </c>
      <c r="E93" s="280"/>
      <c r="F93" s="280"/>
      <c r="G93" s="322">
        <f t="shared" ref="G93:AA93" si="13">SUM(G85:G92)</f>
        <v>4093326.1902795294</v>
      </c>
      <c r="H93" s="330">
        <f t="shared" si="13"/>
        <v>33</v>
      </c>
      <c r="I93" s="330">
        <f t="shared" si="13"/>
        <v>141.5</v>
      </c>
      <c r="J93" s="330">
        <f t="shared" si="13"/>
        <v>71.5</v>
      </c>
      <c r="K93" s="330">
        <f t="shared" si="13"/>
        <v>17.3</v>
      </c>
      <c r="L93" s="330">
        <f t="shared" si="13"/>
        <v>45.5</v>
      </c>
      <c r="M93" s="330">
        <f t="shared" si="13"/>
        <v>52.5</v>
      </c>
      <c r="N93" s="330">
        <f t="shared" si="13"/>
        <v>0</v>
      </c>
      <c r="O93" s="330">
        <f t="shared" si="13"/>
        <v>0</v>
      </c>
      <c r="P93" s="330">
        <f t="shared" si="13"/>
        <v>0</v>
      </c>
      <c r="Q93" s="330">
        <f t="shared" si="13"/>
        <v>99.8</v>
      </c>
      <c r="R93" s="330">
        <f t="shared" si="13"/>
        <v>0</v>
      </c>
      <c r="S93" s="330">
        <f t="shared" si="13"/>
        <v>99.8</v>
      </c>
      <c r="T93" s="330">
        <f t="shared" si="13"/>
        <v>0</v>
      </c>
      <c r="U93" s="330">
        <f t="shared" si="13"/>
        <v>0</v>
      </c>
      <c r="V93" s="330">
        <f t="shared" si="13"/>
        <v>0</v>
      </c>
      <c r="W93" s="330">
        <f t="shared" si="13"/>
        <v>0</v>
      </c>
      <c r="X93" s="330">
        <f t="shared" si="13"/>
        <v>0</v>
      </c>
      <c r="Y93" s="330">
        <f t="shared" si="13"/>
        <v>0</v>
      </c>
      <c r="Z93" s="330">
        <f t="shared" si="13"/>
        <v>0</v>
      </c>
      <c r="AA93" s="330">
        <f t="shared" si="13"/>
        <v>0</v>
      </c>
      <c r="AC93" s="323">
        <f>SUM(AC85:AC92)</f>
        <v>176844.04653741076</v>
      </c>
      <c r="AD93" s="323">
        <f>SUM(AD85:AD92)</f>
        <v>629495</v>
      </c>
      <c r="AE93" s="323">
        <f>SUM(AE85:AE92)</f>
        <v>116160</v>
      </c>
      <c r="AF93" s="323">
        <f>SUM(AF85:AF92)</f>
        <v>0</v>
      </c>
      <c r="AG93" s="323">
        <f>SUM(AG85:AG92)</f>
        <v>922499.0465374107</v>
      </c>
      <c r="AI93" s="406"/>
      <c r="AJ93" s="406"/>
      <c r="AK93" s="406"/>
      <c r="AL93" s="406"/>
      <c r="AM93" s="406"/>
    </row>
    <row r="94" spans="1:40" ht="13.5" thickBot="1" x14ac:dyDescent="0.25">
      <c r="C94" s="278"/>
      <c r="D94" s="278" t="s">
        <v>176</v>
      </c>
      <c r="E94" s="280"/>
      <c r="F94" s="280"/>
      <c r="G94" s="322">
        <f>SUM(G93)</f>
        <v>4093326.1902795294</v>
      </c>
      <c r="H94" s="331"/>
      <c r="I94" s="332"/>
      <c r="J94" s="332"/>
      <c r="K94" s="332"/>
      <c r="L94" s="332"/>
      <c r="M94" s="332"/>
      <c r="N94" s="332"/>
      <c r="O94" s="333">
        <f>SUM(H93:O93)</f>
        <v>361.3</v>
      </c>
      <c r="P94" s="331"/>
      <c r="Q94" s="332"/>
      <c r="R94" s="332"/>
      <c r="S94" s="333">
        <f>SUM(P93:S93)</f>
        <v>199.6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176844.04653741076</v>
      </c>
      <c r="AD94" s="325"/>
      <c r="AE94" s="325"/>
      <c r="AF94" s="326">
        <f>SUM(AD93:AF93)</f>
        <v>745655</v>
      </c>
      <c r="AG94" s="322">
        <f>SUM(AC93:AF93)</f>
        <v>922499.0465374107</v>
      </c>
      <c r="AI94" s="406"/>
      <c r="AJ94" s="406"/>
      <c r="AK94" s="406"/>
      <c r="AL94" s="406"/>
      <c r="AM94" s="406"/>
    </row>
    <row r="95" spans="1:40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4093887.0902795289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922499.0465374107</v>
      </c>
      <c r="AI95" s="406"/>
      <c r="AJ95" s="406"/>
      <c r="AK95" s="406"/>
      <c r="AL95" s="406"/>
      <c r="AM95" s="406"/>
    </row>
    <row r="96" spans="1:40" x14ac:dyDescent="0.2">
      <c r="C96" s="278"/>
      <c r="D96" s="453"/>
      <c r="E96" s="280"/>
      <c r="F96" s="280"/>
      <c r="G96" s="294" t="b">
        <f t="shared" ref="G96:AA96" si="14">ROUND(G82,6)=ROUND(G93,6)</f>
        <v>1</v>
      </c>
      <c r="H96" s="294" t="b">
        <f t="shared" si="14"/>
        <v>1</v>
      </c>
      <c r="I96" s="294" t="b">
        <f t="shared" si="14"/>
        <v>1</v>
      </c>
      <c r="J96" s="294" t="b">
        <f t="shared" si="14"/>
        <v>1</v>
      </c>
      <c r="K96" s="294" t="b">
        <f t="shared" si="14"/>
        <v>1</v>
      </c>
      <c r="L96" s="294" t="b">
        <f t="shared" si="14"/>
        <v>1</v>
      </c>
      <c r="M96" s="294" t="b">
        <f t="shared" si="14"/>
        <v>1</v>
      </c>
      <c r="N96" s="294" t="b">
        <f t="shared" si="14"/>
        <v>1</v>
      </c>
      <c r="O96" s="294" t="b">
        <f t="shared" si="14"/>
        <v>1</v>
      </c>
      <c r="P96" s="294" t="b">
        <f t="shared" si="14"/>
        <v>1</v>
      </c>
      <c r="Q96" s="294" t="b">
        <f t="shared" si="14"/>
        <v>1</v>
      </c>
      <c r="R96" s="294" t="b">
        <f t="shared" si="14"/>
        <v>1</v>
      </c>
      <c r="S96" s="294" t="b">
        <f t="shared" si="14"/>
        <v>1</v>
      </c>
      <c r="T96" s="294" t="b">
        <f t="shared" si="14"/>
        <v>1</v>
      </c>
      <c r="U96" s="294" t="b">
        <f t="shared" si="14"/>
        <v>1</v>
      </c>
      <c r="V96" s="294" t="b">
        <f t="shared" si="14"/>
        <v>1</v>
      </c>
      <c r="W96" s="294" t="b">
        <f t="shared" si="14"/>
        <v>1</v>
      </c>
      <c r="X96" s="294" t="b">
        <f t="shared" si="14"/>
        <v>1</v>
      </c>
      <c r="Y96" s="294" t="b">
        <f t="shared" si="14"/>
        <v>1</v>
      </c>
      <c r="Z96" s="294" t="b">
        <f t="shared" si="14"/>
        <v>1</v>
      </c>
      <c r="AA96" s="294" t="b">
        <f t="shared" si="14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</sheetData>
  <mergeCells count="14">
    <mergeCell ref="H11:K11"/>
    <mergeCell ref="L11:O11"/>
    <mergeCell ref="P11:S11"/>
    <mergeCell ref="T11:W11"/>
    <mergeCell ref="X11:AA11"/>
    <mergeCell ref="C12:C13"/>
    <mergeCell ref="D12:D13"/>
    <mergeCell ref="P12:S12"/>
    <mergeCell ref="T12:W12"/>
    <mergeCell ref="X12:AA12"/>
    <mergeCell ref="E12:E13"/>
    <mergeCell ref="F12:F13"/>
    <mergeCell ref="H12:K12"/>
    <mergeCell ref="L12:O12"/>
  </mergeCells>
  <conditionalFormatting sqref="G81:S81 G30:S31 G35:AA44 G48:AA64 G68:S71 G75:S78 G15:S28">
    <cfRule type="cellIs" dxfId="723" priority="54" operator="equal">
      <formula>""</formula>
    </cfRule>
    <cfRule type="expression" dxfId="722" priority="55">
      <formula>$G$7=""</formula>
    </cfRule>
  </conditionalFormatting>
  <conditionalFormatting sqref="T30:W31 T68:W71 T75:W78 T15:W28 T81:W81">
    <cfRule type="cellIs" dxfId="721" priority="50" operator="equal">
      <formula>""</formula>
    </cfRule>
    <cfRule type="expression" dxfId="720" priority="51">
      <formula>$G$7=""</formula>
    </cfRule>
  </conditionalFormatting>
  <conditionalFormatting sqref="X30:AA31 X68:AA71 X75:AA78 X15:AA28 X81:AA81">
    <cfRule type="cellIs" dxfId="719" priority="48" operator="equal">
      <formula>""</formula>
    </cfRule>
    <cfRule type="expression" dxfId="718" priority="49">
      <formula>$G$7=""</formula>
    </cfRule>
  </conditionalFormatting>
  <conditionalFormatting sqref="G96:S96">
    <cfRule type="cellIs" dxfId="717" priority="39" stopIfTrue="1" operator="notEqual">
      <formula>TRUE</formula>
    </cfRule>
  </conditionalFormatting>
  <conditionalFormatting sqref="T96:AA96">
    <cfRule type="cellIs" dxfId="716" priority="38" stopIfTrue="1" operator="notEqual">
      <formula>TRUE</formula>
    </cfRule>
  </conditionalFormatting>
  <conditionalFormatting sqref="AG96">
    <cfRule type="cellIs" dxfId="715" priority="34" stopIfTrue="1" operator="notEqual">
      <formula>TRUE</formula>
    </cfRule>
  </conditionalFormatting>
  <conditionalFormatting sqref="AC96:AF96">
    <cfRule type="cellIs" dxfId="714" priority="36" stopIfTrue="1" operator="notEqual">
      <formula>TRUE</formula>
    </cfRule>
  </conditionalFormatting>
  <conditionalFormatting sqref="G32:S33">
    <cfRule type="cellIs" dxfId="713" priority="29" operator="equal">
      <formula>""</formula>
    </cfRule>
    <cfRule type="expression" dxfId="712" priority="30">
      <formula>$G$7=""</formula>
    </cfRule>
  </conditionalFormatting>
  <conditionalFormatting sqref="T32:W33">
    <cfRule type="cellIs" dxfId="711" priority="27" operator="equal">
      <formula>""</formula>
    </cfRule>
    <cfRule type="expression" dxfId="710" priority="28">
      <formula>$G$7=""</formula>
    </cfRule>
  </conditionalFormatting>
  <conditionalFormatting sqref="X32:AA33">
    <cfRule type="cellIs" dxfId="709" priority="25" operator="equal">
      <formula>""</formula>
    </cfRule>
    <cfRule type="expression" dxfId="708" priority="26">
      <formula>$G$7=""</formula>
    </cfRule>
  </conditionalFormatting>
  <conditionalFormatting sqref="G45:S46">
    <cfRule type="cellIs" dxfId="707" priority="23" operator="equal">
      <formula>""</formula>
    </cfRule>
    <cfRule type="expression" dxfId="706" priority="24">
      <formula>$G$7=""</formula>
    </cfRule>
  </conditionalFormatting>
  <conditionalFormatting sqref="T45:W46">
    <cfRule type="cellIs" dxfId="705" priority="21" operator="equal">
      <formula>""</formula>
    </cfRule>
    <cfRule type="expression" dxfId="704" priority="22">
      <formula>$G$7=""</formula>
    </cfRule>
  </conditionalFormatting>
  <conditionalFormatting sqref="X45:AA46">
    <cfRule type="cellIs" dxfId="703" priority="19" operator="equal">
      <formula>""</formula>
    </cfRule>
    <cfRule type="expression" dxfId="702" priority="20">
      <formula>$G$7=""</formula>
    </cfRule>
  </conditionalFormatting>
  <conditionalFormatting sqref="G65:S66">
    <cfRule type="cellIs" dxfId="701" priority="17" operator="equal">
      <formula>""</formula>
    </cfRule>
    <cfRule type="expression" dxfId="700" priority="18">
      <formula>$G$7=""</formula>
    </cfRule>
  </conditionalFormatting>
  <conditionalFormatting sqref="T65:W66">
    <cfRule type="cellIs" dxfId="699" priority="15" operator="equal">
      <formula>""</formula>
    </cfRule>
    <cfRule type="expression" dxfId="698" priority="16">
      <formula>$G$7=""</formula>
    </cfRule>
  </conditionalFormatting>
  <conditionalFormatting sqref="X65:AA66">
    <cfRule type="cellIs" dxfId="697" priority="13" operator="equal">
      <formula>""</formula>
    </cfRule>
    <cfRule type="expression" dxfId="696" priority="14">
      <formula>$G$7=""</formula>
    </cfRule>
  </conditionalFormatting>
  <conditionalFormatting sqref="G72:S73">
    <cfRule type="cellIs" dxfId="695" priority="11" operator="equal">
      <formula>""</formula>
    </cfRule>
    <cfRule type="expression" dxfId="694" priority="12">
      <formula>$G$7=""</formula>
    </cfRule>
  </conditionalFormatting>
  <conditionalFormatting sqref="T72:W73">
    <cfRule type="cellIs" dxfId="693" priority="9" operator="equal">
      <formula>""</formula>
    </cfRule>
    <cfRule type="expression" dxfId="692" priority="10">
      <formula>$G$7=""</formula>
    </cfRule>
  </conditionalFormatting>
  <conditionalFormatting sqref="X72:AA73">
    <cfRule type="cellIs" dxfId="691" priority="7" operator="equal">
      <formula>""</formula>
    </cfRule>
    <cfRule type="expression" dxfId="690" priority="8">
      <formula>$G$7=""</formula>
    </cfRule>
  </conditionalFormatting>
  <conditionalFormatting sqref="G79:S80">
    <cfRule type="cellIs" dxfId="689" priority="5" operator="equal">
      <formula>""</formula>
    </cfRule>
    <cfRule type="expression" dxfId="688" priority="6">
      <formula>$G$7=""</formula>
    </cfRule>
  </conditionalFormatting>
  <conditionalFormatting sqref="T79:W80">
    <cfRule type="cellIs" dxfId="687" priority="3" operator="equal">
      <formula>""</formula>
    </cfRule>
    <cfRule type="expression" dxfId="686" priority="4">
      <formula>$G$7=""</formula>
    </cfRule>
  </conditionalFormatting>
  <conditionalFormatting sqref="X79:AA80">
    <cfRule type="cellIs" dxfId="685" priority="1" operator="equal">
      <formula>""</formula>
    </cfRule>
    <cfRule type="expression" dxfId="684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N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7" sqref="I7"/>
    </sheetView>
  </sheetViews>
  <sheetFormatPr defaultRowHeight="12.75" x14ac:dyDescent="0.2"/>
  <cols>
    <col min="1" max="1" width="3.42578125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.7109375" style="26" customWidth="1"/>
    <col min="8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35" width="12.85546875" style="377" customWidth="1"/>
    <col min="36" max="38" width="10.7109375" style="377" customWidth="1"/>
    <col min="39" max="39" width="13.5703125" style="405" customWidth="1"/>
    <col min="40" max="40" width="4.42578125" style="203" customWidth="1"/>
    <col min="41" max="16384" width="9.140625" style="40"/>
  </cols>
  <sheetData>
    <row r="1" spans="1:40" ht="18" x14ac:dyDescent="0.25">
      <c r="AC1" s="226"/>
      <c r="AD1" s="226"/>
      <c r="AE1" s="226"/>
      <c r="AF1" s="226"/>
      <c r="AG1" s="226"/>
      <c r="AH1" s="225"/>
      <c r="AJ1" s="378"/>
      <c r="AK1" s="379"/>
      <c r="AL1" s="379"/>
      <c r="AM1" s="380"/>
      <c r="AN1" s="225"/>
    </row>
    <row r="2" spans="1:40" hidden="1" x14ac:dyDescent="0.2">
      <c r="G2" s="197"/>
      <c r="AC2" s="226"/>
      <c r="AD2" s="226"/>
      <c r="AE2" s="226"/>
      <c r="AF2" s="226"/>
      <c r="AG2" s="227"/>
      <c r="AH2" s="225"/>
      <c r="AI2" s="381"/>
      <c r="AJ2" s="381"/>
      <c r="AK2" s="381"/>
      <c r="AL2" s="381"/>
      <c r="AM2" s="382"/>
      <c r="AN2" s="225"/>
    </row>
    <row r="3" spans="1:40" hidden="1" x14ac:dyDescent="0.2">
      <c r="G3" s="197"/>
      <c r="AC3" s="226"/>
      <c r="AD3" s="226"/>
      <c r="AE3" s="226"/>
      <c r="AF3" s="226"/>
      <c r="AG3" s="227"/>
      <c r="AH3" s="225"/>
      <c r="AI3" s="381"/>
      <c r="AJ3" s="381"/>
      <c r="AK3" s="381"/>
      <c r="AL3" s="381"/>
      <c r="AM3" s="382"/>
      <c r="AN3" s="225"/>
    </row>
    <row r="4" spans="1:40" hidden="1" x14ac:dyDescent="0.2">
      <c r="G4" s="197"/>
      <c r="AC4" s="226"/>
      <c r="AD4" s="226"/>
      <c r="AE4" s="226"/>
      <c r="AF4" s="226"/>
      <c r="AG4" s="227"/>
      <c r="AH4" s="225"/>
      <c r="AI4" s="381"/>
      <c r="AJ4" s="381"/>
      <c r="AK4" s="381"/>
      <c r="AL4" s="381"/>
      <c r="AM4" s="382"/>
      <c r="AN4" s="225"/>
    </row>
    <row r="5" spans="1:40" hidden="1" x14ac:dyDescent="0.2">
      <c r="G5" s="197"/>
      <c r="AC5" s="226"/>
      <c r="AD5" s="226"/>
      <c r="AE5" s="226"/>
      <c r="AF5" s="226"/>
      <c r="AG5" s="227"/>
      <c r="AH5" s="225"/>
      <c r="AI5" s="381"/>
      <c r="AJ5" s="381"/>
      <c r="AK5" s="381"/>
      <c r="AL5" s="381"/>
      <c r="AM5" s="382"/>
      <c r="AN5" s="225"/>
    </row>
    <row r="6" spans="1:40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  <c r="AI6" s="383"/>
      <c r="AJ6" s="381"/>
      <c r="AK6" s="381"/>
      <c r="AL6" s="381"/>
      <c r="AM6" s="382"/>
      <c r="AN6" s="230"/>
    </row>
    <row r="7" spans="1:40" ht="18" x14ac:dyDescent="0.25">
      <c r="C7" s="232" t="str">
        <f>DNSP</f>
        <v>Endeavour Energy</v>
      </c>
      <c r="D7" s="179"/>
      <c r="G7" s="235" t="s">
        <v>91</v>
      </c>
      <c r="H7" s="233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  <c r="AJ7" s="378"/>
      <c r="AK7" s="379"/>
      <c r="AL7" s="379"/>
      <c r="AM7" s="384"/>
      <c r="AN7" s="236"/>
    </row>
    <row r="8" spans="1:40" x14ac:dyDescent="0.2">
      <c r="C8" s="181"/>
      <c r="D8" s="179"/>
      <c r="AB8" s="180"/>
      <c r="AC8" s="345"/>
      <c r="AD8" s="345"/>
      <c r="AE8" s="345"/>
      <c r="AF8" s="345"/>
      <c r="AG8" s="345"/>
      <c r="AH8" s="236"/>
      <c r="AI8" s="408" t="s">
        <v>76</v>
      </c>
      <c r="AJ8" s="408" t="s">
        <v>77</v>
      </c>
      <c r="AK8" s="408" t="s">
        <v>78</v>
      </c>
      <c r="AL8" s="408" t="s">
        <v>79</v>
      </c>
      <c r="AM8" s="409" t="s">
        <v>67</v>
      </c>
      <c r="AN8" s="236"/>
    </row>
    <row r="9" spans="1:40" ht="18" x14ac:dyDescent="0.25">
      <c r="C9" s="27" t="s">
        <v>102</v>
      </c>
      <c r="D9" s="179"/>
      <c r="E9" s="182"/>
      <c r="F9" s="182"/>
      <c r="G9" s="179"/>
      <c r="H9" s="179"/>
      <c r="I9" s="524"/>
      <c r="J9" s="524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24600</v>
      </c>
      <c r="AD9" s="349">
        <f>AD82</f>
        <v>142855.00229656001</v>
      </c>
      <c r="AE9" s="349">
        <f>AE82</f>
        <v>24300</v>
      </c>
      <c r="AF9" s="349">
        <f>AF82</f>
        <v>0</v>
      </c>
      <c r="AG9" s="407">
        <f>AG82</f>
        <v>191755.00229656001</v>
      </c>
      <c r="AH9" s="236"/>
      <c r="AI9" s="385">
        <f>AI82</f>
        <v>2.564102564102555E-2</v>
      </c>
      <c r="AJ9" s="385">
        <f>AJ82</f>
        <v>2.564102564102555E-2</v>
      </c>
      <c r="AK9" s="385">
        <f>AK82</f>
        <v>2.564102564102555E-2</v>
      </c>
      <c r="AL9" s="385" t="str">
        <f>AL82</f>
        <v/>
      </c>
      <c r="AM9" s="385">
        <f>AM82</f>
        <v>2.564102564102555E-2</v>
      </c>
      <c r="AN9" s="236"/>
    </row>
    <row r="10" spans="1:40" ht="15" x14ac:dyDescent="0.2">
      <c r="C10" s="179"/>
      <c r="D10" s="187"/>
      <c r="E10" s="188"/>
      <c r="F10" s="188"/>
      <c r="G10" s="189"/>
      <c r="H10" s="18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  <c r="AM10" s="380"/>
      <c r="AN10" s="236"/>
    </row>
    <row r="11" spans="1:40" s="191" customFormat="1" ht="15.75" x14ac:dyDescent="0.25">
      <c r="C11" s="206" t="s">
        <v>115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  <c r="AI11" s="386" t="s">
        <v>209</v>
      </c>
      <c r="AJ11" s="387"/>
      <c r="AK11" s="388"/>
      <c r="AL11" s="389"/>
      <c r="AM11" s="390"/>
      <c r="AN11" s="208"/>
    </row>
    <row r="12" spans="1:40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117</v>
      </c>
      <c r="AD12" s="135"/>
      <c r="AE12" s="136"/>
      <c r="AF12" s="192"/>
      <c r="AG12" s="137"/>
      <c r="AH12" s="205"/>
      <c r="AI12" s="391" t="s">
        <v>211</v>
      </c>
      <c r="AJ12" s="392"/>
      <c r="AK12" s="393"/>
      <c r="AL12" s="394"/>
      <c r="AM12" s="395"/>
      <c r="AN12" s="205"/>
    </row>
    <row r="13" spans="1:40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  <c r="AI13" s="396" t="s">
        <v>76</v>
      </c>
      <c r="AJ13" s="393" t="s">
        <v>77</v>
      </c>
      <c r="AK13" s="393" t="s">
        <v>78</v>
      </c>
      <c r="AL13" s="394" t="s">
        <v>79</v>
      </c>
      <c r="AM13" s="397" t="s">
        <v>67</v>
      </c>
      <c r="AN13" s="205"/>
    </row>
    <row r="14" spans="1:40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0</v>
      </c>
      <c r="AD14" s="284">
        <f>SUBTOTAL(9,AD15:AD28)</f>
        <v>83605.002296560007</v>
      </c>
      <c r="AE14" s="284">
        <f>SUBTOTAL(9,AE15:AE28)</f>
        <v>0</v>
      </c>
      <c r="AF14" s="284">
        <f>SUBTOTAL(9,AF15:AF28)</f>
        <v>0</v>
      </c>
      <c r="AG14" s="284">
        <f>SUBTOTAL(9,AG15:AG28)</f>
        <v>83605.002296560007</v>
      </c>
      <c r="AH14" s="205"/>
      <c r="AI14" s="398" t="str">
        <f>IFERROR(AC14/'TUOS (t-1)'!AC14-1,"")</f>
        <v/>
      </c>
      <c r="AJ14" s="398">
        <f>IFERROR(AD14/'TUOS (t-1)'!AD14-1,"")</f>
        <v>2.564102564102555E-2</v>
      </c>
      <c r="AK14" s="398" t="str">
        <f>IFERROR(AE14/'TUOS (t-1)'!AE14-1,"")</f>
        <v/>
      </c>
      <c r="AL14" s="398" t="str">
        <f>IFERROR(AF14/'TUOS (t-1)'!AF14-1,"")</f>
        <v/>
      </c>
      <c r="AM14" s="398">
        <f>IFERROR(AG14/'TUOS (t-1)'!AG14-1,"")</f>
        <v>2.564102564102555E-2</v>
      </c>
      <c r="AN14" s="205"/>
    </row>
    <row r="15" spans="1:40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/>
      <c r="I15" s="252"/>
      <c r="J15" s="252"/>
      <c r="K15" s="252"/>
      <c r="L15" s="252">
        <v>1</v>
      </c>
      <c r="M15" s="252">
        <v>1.7375002296560018</v>
      </c>
      <c r="N15" s="252"/>
      <c r="O15" s="252"/>
      <c r="P15" s="252"/>
      <c r="Q15" s="252"/>
      <c r="R15" s="252"/>
      <c r="S15" s="252"/>
      <c r="T15" s="198"/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0</v>
      </c>
      <c r="AD15" s="213">
        <f>SUMPRODUCT($H15:$O15,'Q (t)'!$H15:$O15)/100</f>
        <v>57375.002296560015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57375.002296560015</v>
      </c>
      <c r="AH15" s="205"/>
      <c r="AI15" s="399" t="str">
        <f>IFERROR(AC15/'TUOS (t-1)'!AC15-1,"")</f>
        <v/>
      </c>
      <c r="AJ15" s="399">
        <f>IFERROR(AD15/'TUOS (t-1)'!AD15-1,"")</f>
        <v>2.564102564102555E-2</v>
      </c>
      <c r="AK15" s="399" t="str">
        <f>IFERROR(AE15/'TUOS (t-1)'!AE15-1,"")</f>
        <v/>
      </c>
      <c r="AL15" s="399" t="str">
        <f>IFERROR(AF15/'TUOS (t-1)'!AF15-1,"")</f>
        <v/>
      </c>
      <c r="AM15" s="399">
        <f>IFERROR(AG15/'TUOS (t-1)'!AG15-1,"")</f>
        <v>2.564102564102555E-2</v>
      </c>
      <c r="AN15" s="205"/>
    </row>
    <row r="16" spans="1:40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/>
      <c r="I16" s="252">
        <v>1</v>
      </c>
      <c r="J16" s="252">
        <v>1</v>
      </c>
      <c r="K16" s="252">
        <v>1</v>
      </c>
      <c r="L16" s="252"/>
      <c r="M16" s="252"/>
      <c r="N16" s="252"/>
      <c r="O16" s="252"/>
      <c r="P16" s="252"/>
      <c r="Q16" s="252"/>
      <c r="R16" s="252"/>
      <c r="S16" s="252"/>
      <c r="T16" s="198"/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0</v>
      </c>
      <c r="AD16" s="213">
        <f>SUMPRODUCT($H16:$O16,'Q (t)'!$H16:$O16)/100</f>
        <v>10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10</v>
      </c>
      <c r="AH16" s="205"/>
      <c r="AI16" s="399" t="str">
        <f>IFERROR(AC16/'TUOS (t-1)'!AC16-1,"")</f>
        <v/>
      </c>
      <c r="AJ16" s="399">
        <f>IFERROR(AD16/'TUOS (t-1)'!AD16-1,"")</f>
        <v>2.564102564102555E-2</v>
      </c>
      <c r="AK16" s="399" t="str">
        <f>IFERROR(AE16/'TUOS (t-1)'!AE16-1,"")</f>
        <v/>
      </c>
      <c r="AL16" s="399" t="str">
        <f>IFERROR(AF16/'TUOS (t-1)'!AF16-1,"")</f>
        <v/>
      </c>
      <c r="AM16" s="399">
        <f>IFERROR(AG16/'TUOS (t-1)'!AG16-1,"")</f>
        <v>2.564102564102555E-2</v>
      </c>
      <c r="AN16" s="205"/>
    </row>
    <row r="17" spans="1:40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/>
      <c r="I17" s="252">
        <v>1</v>
      </c>
      <c r="J17" s="252">
        <v>1</v>
      </c>
      <c r="K17" s="252">
        <v>1</v>
      </c>
      <c r="L17" s="252"/>
      <c r="M17" s="252"/>
      <c r="N17" s="252"/>
      <c r="O17" s="252"/>
      <c r="P17" s="252"/>
      <c r="Q17" s="252"/>
      <c r="R17" s="252"/>
      <c r="S17" s="252"/>
      <c r="T17" s="198"/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0</v>
      </c>
      <c r="AD17" s="213">
        <f>SUMPRODUCT($H17:$O17,'Q (t)'!$H17:$O17)/100</f>
        <v>20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20</v>
      </c>
      <c r="AH17" s="205"/>
      <c r="AI17" s="399" t="str">
        <f>IFERROR(AC17/'TUOS (t-1)'!AC17-1,"")</f>
        <v/>
      </c>
      <c r="AJ17" s="399">
        <f>IFERROR(AD17/'TUOS (t-1)'!AD17-1,"")</f>
        <v>2.564102564102555E-2</v>
      </c>
      <c r="AK17" s="399" t="str">
        <f>IFERROR(AE17/'TUOS (t-1)'!AE17-1,"")</f>
        <v/>
      </c>
      <c r="AL17" s="399" t="str">
        <f>IFERROR(AF17/'TUOS (t-1)'!AF17-1,"")</f>
        <v/>
      </c>
      <c r="AM17" s="399">
        <f>IFERROR(AG17/'TUOS (t-1)'!AG17-1,"")</f>
        <v>2.564102564102555E-2</v>
      </c>
      <c r="AN17" s="205"/>
    </row>
    <row r="18" spans="1:40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>
        <v>1</v>
      </c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198"/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0</v>
      </c>
      <c r="AD18" s="213">
        <f>SUMPRODUCT($H18:$O18,'Q (t)'!$H18:$O18)/100</f>
        <v>6000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6000</v>
      </c>
      <c r="AH18" s="205"/>
      <c r="AI18" s="399" t="str">
        <f>IFERROR(AC18/'TUOS (t-1)'!AC18-1,"")</f>
        <v/>
      </c>
      <c r="AJ18" s="399">
        <f>IFERROR(AD18/'TUOS (t-1)'!AD18-1,"")</f>
        <v>2.564102564102555E-2</v>
      </c>
      <c r="AK18" s="399" t="str">
        <f>IFERROR(AE18/'TUOS (t-1)'!AE18-1,"")</f>
        <v/>
      </c>
      <c r="AL18" s="399" t="str">
        <f>IFERROR(AF18/'TUOS (t-1)'!AF18-1,"")</f>
        <v/>
      </c>
      <c r="AM18" s="399">
        <f>IFERROR(AG18/'TUOS (t-1)'!AG18-1,"")</f>
        <v>2.564102564102555E-2</v>
      </c>
      <c r="AN18" s="205"/>
    </row>
    <row r="19" spans="1:40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>
        <v>1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198"/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0</v>
      </c>
      <c r="AD19" s="213">
        <f>SUMPRODUCT($H19:$O19,'Q (t)'!$H19:$O19)/100</f>
        <v>3000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3000</v>
      </c>
      <c r="AH19" s="205"/>
      <c r="AI19" s="399" t="str">
        <f>IFERROR(AC19/'TUOS (t-1)'!AC19-1,"")</f>
        <v/>
      </c>
      <c r="AJ19" s="399">
        <f>IFERROR(AD19/'TUOS (t-1)'!AD19-1,"")</f>
        <v>2.564102564102555E-2</v>
      </c>
      <c r="AK19" s="399" t="str">
        <f>IFERROR(AE19/'TUOS (t-1)'!AE19-1,"")</f>
        <v/>
      </c>
      <c r="AL19" s="399" t="str">
        <f>IFERROR(AF19/'TUOS (t-1)'!AF19-1,"")</f>
        <v/>
      </c>
      <c r="AM19" s="399">
        <f>IFERROR(AG19/'TUOS (t-1)'!AG19-1,"")</f>
        <v>2.564102564102555E-2</v>
      </c>
      <c r="AN19" s="205"/>
    </row>
    <row r="20" spans="1:40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>
        <v>1</v>
      </c>
      <c r="I20" s="252"/>
      <c r="J20" s="252"/>
      <c r="K20" s="252"/>
      <c r="L20" s="252">
        <v>1</v>
      </c>
      <c r="M20" s="252">
        <v>1</v>
      </c>
      <c r="N20" s="252"/>
      <c r="O20" s="252"/>
      <c r="P20" s="252"/>
      <c r="Q20" s="252"/>
      <c r="R20" s="252"/>
      <c r="S20" s="252"/>
      <c r="T20" s="198"/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IFERROR(AC20/'TUOS (t-1)'!AC20-1,"")</f>
        <v/>
      </c>
      <c r="AJ20" s="399" t="str">
        <f>IFERROR(AD20/'TUOS (t-1)'!AD20-1,"")</f>
        <v/>
      </c>
      <c r="AK20" s="399" t="str">
        <f>IFERROR(AE20/'TUOS (t-1)'!AE20-1,"")</f>
        <v/>
      </c>
      <c r="AL20" s="399" t="str">
        <f>IFERROR(AF20/'TUOS (t-1)'!AF20-1,"")</f>
        <v/>
      </c>
      <c r="AM20" s="399" t="str">
        <f>IFERROR(AG20/'TUOS (t-1)'!AG20-1,"")</f>
        <v/>
      </c>
      <c r="AN20" s="205"/>
    </row>
    <row r="21" spans="1:40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>
        <v>1</v>
      </c>
      <c r="I21" s="252"/>
      <c r="J21" s="252"/>
      <c r="K21" s="252"/>
      <c r="L21" s="252">
        <v>1</v>
      </c>
      <c r="M21" s="252">
        <v>1</v>
      </c>
      <c r="N21" s="252"/>
      <c r="O21" s="252"/>
      <c r="P21" s="252"/>
      <c r="Q21" s="252"/>
      <c r="R21" s="252"/>
      <c r="S21" s="252"/>
      <c r="T21" s="198"/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IFERROR(AC21/'TUOS (t-1)'!AC21-1,"")</f>
        <v/>
      </c>
      <c r="AJ21" s="399" t="str">
        <f>IFERROR(AD21/'TUOS (t-1)'!AD21-1,"")</f>
        <v/>
      </c>
      <c r="AK21" s="399" t="str">
        <f>IFERROR(AE21/'TUOS (t-1)'!AE21-1,"")</f>
        <v/>
      </c>
      <c r="AL21" s="399" t="str">
        <f>IFERROR(AF21/'TUOS (t-1)'!AF21-1,"")</f>
        <v/>
      </c>
      <c r="AM21" s="399" t="str">
        <f>IFERROR(AG21/'TUOS (t-1)'!AG21-1,"")</f>
        <v/>
      </c>
      <c r="AN21" s="205"/>
    </row>
    <row r="22" spans="1:40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/>
      <c r="I22" s="252"/>
      <c r="J22" s="252"/>
      <c r="K22" s="252"/>
      <c r="L22" s="252">
        <v>1</v>
      </c>
      <c r="M22" s="252">
        <v>1</v>
      </c>
      <c r="N22" s="252"/>
      <c r="O22" s="252"/>
      <c r="P22" s="252"/>
      <c r="Q22" s="252"/>
      <c r="R22" s="252"/>
      <c r="S22" s="252"/>
      <c r="T22" s="198"/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0</v>
      </c>
      <c r="AD22" s="213">
        <f>SUMPRODUCT($H22:$O22,'Q (t)'!$H22:$O22)/100</f>
        <v>15000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15000</v>
      </c>
      <c r="AH22" s="205"/>
      <c r="AI22" s="399" t="str">
        <f>IFERROR(AC22/'TUOS (t-1)'!AC22-1,"")</f>
        <v/>
      </c>
      <c r="AJ22" s="399">
        <f>IFERROR(AD22/'TUOS (t-1)'!AD22-1,"")</f>
        <v>2.564102564102555E-2</v>
      </c>
      <c r="AK22" s="399" t="str">
        <f>IFERROR(AE22/'TUOS (t-1)'!AE22-1,"")</f>
        <v/>
      </c>
      <c r="AL22" s="399" t="str">
        <f>IFERROR(AF22/'TUOS (t-1)'!AF22-1,"")</f>
        <v/>
      </c>
      <c r="AM22" s="399">
        <f>IFERROR(AG22/'TUOS (t-1)'!AG22-1,"")</f>
        <v>2.564102564102555E-2</v>
      </c>
      <c r="AN22" s="205"/>
    </row>
    <row r="23" spans="1:40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>
        <v>1</v>
      </c>
      <c r="I23" s="252"/>
      <c r="J23" s="252"/>
      <c r="K23" s="252"/>
      <c r="L23" s="252">
        <v>1</v>
      </c>
      <c r="M23" s="252">
        <v>1</v>
      </c>
      <c r="N23" s="252"/>
      <c r="O23" s="252"/>
      <c r="P23" s="252"/>
      <c r="Q23" s="252"/>
      <c r="R23" s="252"/>
      <c r="S23" s="252"/>
      <c r="T23" s="198"/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IFERROR(AC23/'TUOS (t-1)'!AC23-1,"")</f>
        <v/>
      </c>
      <c r="AJ23" s="399" t="str">
        <f>IFERROR(AD23/'TUOS (t-1)'!AD23-1,"")</f>
        <v/>
      </c>
      <c r="AK23" s="399" t="str">
        <f>IFERROR(AE23/'TUOS (t-1)'!AE23-1,"")</f>
        <v/>
      </c>
      <c r="AL23" s="399" t="str">
        <f>IFERROR(AF23/'TUOS (t-1)'!AF23-1,"")</f>
        <v/>
      </c>
      <c r="AM23" s="399" t="str">
        <f>IFERROR(AG23/'TUOS (t-1)'!AG23-1,"")</f>
        <v/>
      </c>
      <c r="AN23" s="205"/>
    </row>
    <row r="24" spans="1:40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>
        <v>1</v>
      </c>
      <c r="I24" s="252"/>
      <c r="J24" s="252"/>
      <c r="K24" s="252"/>
      <c r="L24" s="252">
        <v>1</v>
      </c>
      <c r="M24" s="252">
        <v>1</v>
      </c>
      <c r="N24" s="252"/>
      <c r="O24" s="252"/>
      <c r="P24" s="252"/>
      <c r="Q24" s="252"/>
      <c r="R24" s="252"/>
      <c r="S24" s="252"/>
      <c r="T24" s="198"/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IFERROR(AC24/'TUOS (t-1)'!AC24-1,"")</f>
        <v/>
      </c>
      <c r="AJ24" s="399" t="str">
        <f>IFERROR(AD24/'TUOS (t-1)'!AD24-1,"")</f>
        <v/>
      </c>
      <c r="AK24" s="399" t="str">
        <f>IFERROR(AE24/'TUOS (t-1)'!AE24-1,"")</f>
        <v/>
      </c>
      <c r="AL24" s="399" t="str">
        <f>IFERROR(AF24/'TUOS (t-1)'!AF24-1,"")</f>
        <v/>
      </c>
      <c r="AM24" s="399" t="str">
        <f>IFERROR(AG24/'TUOS (t-1)'!AG24-1,"")</f>
        <v/>
      </c>
      <c r="AN24" s="205"/>
    </row>
    <row r="25" spans="1:40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/>
      <c r="I25" s="252">
        <v>1</v>
      </c>
      <c r="J25" s="252">
        <v>1</v>
      </c>
      <c r="K25" s="252">
        <v>1</v>
      </c>
      <c r="L25" s="252"/>
      <c r="M25" s="252"/>
      <c r="N25" s="252"/>
      <c r="O25" s="252"/>
      <c r="P25" s="252"/>
      <c r="Q25" s="252"/>
      <c r="R25" s="252"/>
      <c r="S25" s="252"/>
      <c r="T25" s="198"/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0</v>
      </c>
      <c r="AD25" s="213">
        <f>SUMPRODUCT($H25:$O25,'Q (t)'!$H25:$O25)/100</f>
        <v>2000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2000</v>
      </c>
      <c r="AH25" s="205"/>
      <c r="AI25" s="399" t="str">
        <f>IFERROR(AC25/'TUOS (t-1)'!AC25-1,"")</f>
        <v/>
      </c>
      <c r="AJ25" s="399">
        <f>IFERROR(AD25/'TUOS (t-1)'!AD25-1,"")</f>
        <v>2.564102564102555E-2</v>
      </c>
      <c r="AK25" s="399" t="str">
        <f>IFERROR(AE25/'TUOS (t-1)'!AE25-1,"")</f>
        <v/>
      </c>
      <c r="AL25" s="399" t="str">
        <f>IFERROR(AF25/'TUOS (t-1)'!AF25-1,"")</f>
        <v/>
      </c>
      <c r="AM25" s="399">
        <f>IFERROR(AG25/'TUOS (t-1)'!AG25-1,"")</f>
        <v>2.564102564102555E-2</v>
      </c>
      <c r="AN25" s="205"/>
    </row>
    <row r="26" spans="1:40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/>
      <c r="I26" s="252">
        <v>1</v>
      </c>
      <c r="J26" s="252">
        <v>1</v>
      </c>
      <c r="K26" s="252">
        <v>1</v>
      </c>
      <c r="L26" s="252"/>
      <c r="M26" s="252"/>
      <c r="N26" s="252"/>
      <c r="O26" s="252"/>
      <c r="P26" s="252"/>
      <c r="Q26" s="252"/>
      <c r="R26" s="252"/>
      <c r="S26" s="252"/>
      <c r="T26" s="198"/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0</v>
      </c>
      <c r="AD26" s="213">
        <f>SUMPRODUCT($H26:$O26,'Q (t)'!$H26:$O26)/100</f>
        <v>200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200</v>
      </c>
      <c r="AH26" s="205"/>
      <c r="AI26" s="399" t="str">
        <f>IFERROR(AC26/'TUOS (t-1)'!AC26-1,"")</f>
        <v/>
      </c>
      <c r="AJ26" s="399">
        <f>IFERROR(AD26/'TUOS (t-1)'!AD26-1,"")</f>
        <v>2.564102564102555E-2</v>
      </c>
      <c r="AK26" s="399" t="str">
        <f>IFERROR(AE26/'TUOS (t-1)'!AE26-1,"")</f>
        <v/>
      </c>
      <c r="AL26" s="399" t="str">
        <f>IFERROR(AF26/'TUOS (t-1)'!AF26-1,"")</f>
        <v/>
      </c>
      <c r="AM26" s="399">
        <f>IFERROR(AG26/'TUOS (t-1)'!AG26-1,"")</f>
        <v>2.564102564102555E-2</v>
      </c>
      <c r="AN26" s="205"/>
    </row>
    <row r="27" spans="1:40" s="153" customFormat="1" x14ac:dyDescent="0.2">
      <c r="C27" s="200"/>
      <c r="D27" s="196"/>
      <c r="E27" s="199"/>
      <c r="F27" s="199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198"/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IFERROR(AC27/'TUOS (t-1)'!AC27-1,"")</f>
        <v/>
      </c>
      <c r="AJ27" s="399" t="str">
        <f>IFERROR(AD27/'TUOS (t-1)'!AD27-1,"")</f>
        <v/>
      </c>
      <c r="AK27" s="399" t="str">
        <f>IFERROR(AE27/'TUOS (t-1)'!AE27-1,"")</f>
        <v/>
      </c>
      <c r="AL27" s="399" t="str">
        <f>IFERROR(AF27/'TUOS (t-1)'!AF27-1,"")</f>
        <v/>
      </c>
      <c r="AM27" s="399" t="str">
        <f>IFERROR(AG27/'TUOS (t-1)'!AG27-1,"")</f>
        <v/>
      </c>
      <c r="AN27" s="205"/>
    </row>
    <row r="28" spans="1:40" s="24" customFormat="1" x14ac:dyDescent="0.2">
      <c r="C28" s="200"/>
      <c r="D28" s="196"/>
      <c r="E28" s="199"/>
      <c r="F28" s="199"/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198"/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IFERROR(AC28/'TUOS (t-1)'!AC28-1,"")</f>
        <v/>
      </c>
      <c r="AJ28" s="399" t="str">
        <f>IFERROR(AD28/'TUOS (t-1)'!AD28-1,"")</f>
        <v/>
      </c>
      <c r="AK28" s="399" t="str">
        <f>IFERROR(AE28/'TUOS (t-1)'!AE28-1,"")</f>
        <v/>
      </c>
      <c r="AL28" s="399" t="str">
        <f>IFERROR(AF28/'TUOS (t-1)'!AF28-1,"")</f>
        <v/>
      </c>
      <c r="AM28" s="399" t="str">
        <f>IFERROR(AG28/'TUOS (t-1)'!AG28-1,"")</f>
        <v/>
      </c>
      <c r="AN28" s="205"/>
    </row>
    <row r="29" spans="1:40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0</v>
      </c>
      <c r="AD29" s="284">
        <f>SUBTOTAL(9,AD30:AD33)</f>
        <v>37400</v>
      </c>
      <c r="AE29" s="284">
        <f>SUBTOTAL(9,AE30:AE33)</f>
        <v>7500</v>
      </c>
      <c r="AF29" s="284">
        <f>SUBTOTAL(9,AF30:AF33)</f>
        <v>0</v>
      </c>
      <c r="AG29" s="284">
        <f>SUBTOTAL(9,AG30:AG33)</f>
        <v>44900</v>
      </c>
      <c r="AH29" s="205"/>
      <c r="AI29" s="398" t="str">
        <f>IFERROR(AC29/'TUOS (t-1)'!AC29-1,"")</f>
        <v/>
      </c>
      <c r="AJ29" s="398">
        <f>IFERROR(AD29/'TUOS (t-1)'!AD29-1,"")</f>
        <v>2.564102564102555E-2</v>
      </c>
      <c r="AK29" s="398">
        <f>IFERROR(AE29/'TUOS (t-1)'!AE29-1,"")</f>
        <v>2.564102564102555E-2</v>
      </c>
      <c r="AL29" s="398" t="str">
        <f>IFERROR(AF29/'TUOS (t-1)'!AF29-1,"")</f>
        <v/>
      </c>
      <c r="AM29" s="398">
        <f>IFERROR(AG29/'TUOS (t-1)'!AG29-1,"")</f>
        <v>2.564102564102555E-2</v>
      </c>
      <c r="AN29" s="205"/>
    </row>
    <row r="30" spans="1:40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/>
      <c r="I30" s="252">
        <v>1</v>
      </c>
      <c r="J30" s="252">
        <v>1</v>
      </c>
      <c r="K30" s="252">
        <v>1</v>
      </c>
      <c r="L30" s="252"/>
      <c r="M30" s="252"/>
      <c r="N30" s="252"/>
      <c r="O30" s="252"/>
      <c r="P30" s="252"/>
      <c r="Q30" s="252">
        <v>1</v>
      </c>
      <c r="R30" s="252"/>
      <c r="S30" s="252">
        <v>1</v>
      </c>
      <c r="T30" s="198"/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0</v>
      </c>
      <c r="AD30" s="213">
        <f>SUMPRODUCT($H30:$O30,'Q (t)'!$H30:$O30)/100</f>
        <v>34000</v>
      </c>
      <c r="AE30" s="213">
        <f>SUMPRODUCT($P30:$W30,'Q (t)'!$P30:$W30)/1000</f>
        <v>7500</v>
      </c>
      <c r="AF30" s="213">
        <f>SUMPRODUCT($X30:$AA30,'Q (t)'!$X30:$AA30)/1000</f>
        <v>0</v>
      </c>
      <c r="AG30" s="213">
        <f>SUM(AC30:AF30)</f>
        <v>41500</v>
      </c>
      <c r="AH30" s="205"/>
      <c r="AI30" s="399" t="str">
        <f>IFERROR(AC30/'TUOS (t-1)'!AC30-1,"")</f>
        <v/>
      </c>
      <c r="AJ30" s="399">
        <f>IFERROR(AD30/'TUOS (t-1)'!AD30-1,"")</f>
        <v>2.564102564102555E-2</v>
      </c>
      <c r="AK30" s="399">
        <f>IFERROR(AE30/'TUOS (t-1)'!AE30-1,"")</f>
        <v>2.564102564102555E-2</v>
      </c>
      <c r="AL30" s="399" t="str">
        <f>IFERROR(AF30/'TUOS (t-1)'!AF30-1,"")</f>
        <v/>
      </c>
      <c r="AM30" s="399">
        <f>IFERROR(AG30/'TUOS (t-1)'!AG30-1,"")</f>
        <v>2.564102564102555E-2</v>
      </c>
      <c r="AN30" s="205"/>
    </row>
    <row r="31" spans="1:40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/>
      <c r="I31" s="252">
        <v>1</v>
      </c>
      <c r="J31" s="252">
        <v>1</v>
      </c>
      <c r="K31" s="252">
        <v>1</v>
      </c>
      <c r="L31" s="252"/>
      <c r="M31" s="252"/>
      <c r="N31" s="252"/>
      <c r="O31" s="252"/>
      <c r="P31" s="252"/>
      <c r="Q31" s="252"/>
      <c r="R31" s="252"/>
      <c r="S31" s="252"/>
      <c r="T31" s="198"/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0</v>
      </c>
      <c r="AD31" s="213">
        <f>SUMPRODUCT($H31:$O31,'Q (t)'!$H31:$O31)/100</f>
        <v>3400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3400</v>
      </c>
      <c r="AH31" s="205"/>
      <c r="AI31" s="399" t="str">
        <f>IFERROR(AC31/'TUOS (t-1)'!AC31-1,"")</f>
        <v/>
      </c>
      <c r="AJ31" s="399">
        <f>IFERROR(AD31/'TUOS (t-1)'!AD31-1,"")</f>
        <v>2.564102564102555E-2</v>
      </c>
      <c r="AK31" s="399" t="str">
        <f>IFERROR(AE31/'TUOS (t-1)'!AE31-1,"")</f>
        <v/>
      </c>
      <c r="AL31" s="399" t="str">
        <f>IFERROR(AF31/'TUOS (t-1)'!AF31-1,"")</f>
        <v/>
      </c>
      <c r="AM31" s="399">
        <f>IFERROR(AG31/'TUOS (t-1)'!AG31-1,"")</f>
        <v>2.564102564102555E-2</v>
      </c>
      <c r="AN31" s="205"/>
    </row>
    <row r="32" spans="1:40" s="24" customFormat="1" x14ac:dyDescent="0.2">
      <c r="C32" s="200"/>
      <c r="D32" s="196"/>
      <c r="E32" s="199"/>
      <c r="F32" s="199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198"/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IFERROR(AC32/'TUOS (t-1)'!AC32-1,"")</f>
        <v/>
      </c>
      <c r="AJ32" s="399" t="str">
        <f>IFERROR(AD32/'TUOS (t-1)'!AD32-1,"")</f>
        <v/>
      </c>
      <c r="AK32" s="399" t="str">
        <f>IFERROR(AE32/'TUOS (t-1)'!AE32-1,"")</f>
        <v/>
      </c>
      <c r="AL32" s="399" t="str">
        <f>IFERROR(AF32/'TUOS (t-1)'!AF32-1,"")</f>
        <v/>
      </c>
      <c r="AM32" s="399" t="str">
        <f>IFERROR(AG32/'TUOS (t-1)'!AG32-1,"")</f>
        <v/>
      </c>
      <c r="AN32" s="205"/>
    </row>
    <row r="33" spans="1:40" s="24" customFormat="1" x14ac:dyDescent="0.2">
      <c r="C33" s="200"/>
      <c r="D33" s="196"/>
      <c r="E33" s="199"/>
      <c r="F33" s="199"/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198"/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IFERROR(AC33/'TUOS (t-1)'!AC33-1,"")</f>
        <v/>
      </c>
      <c r="AJ33" s="399" t="str">
        <f>IFERROR(AD33/'TUOS (t-1)'!AD33-1,"")</f>
        <v/>
      </c>
      <c r="AK33" s="399" t="str">
        <f>IFERROR(AE33/'TUOS (t-1)'!AE33-1,"")</f>
        <v/>
      </c>
      <c r="AL33" s="399" t="str">
        <f>IFERROR(AF33/'TUOS (t-1)'!AF33-1,"")</f>
        <v/>
      </c>
      <c r="AM33" s="399" t="str">
        <f>IFERROR(AG33/'TUOS (t-1)'!AG33-1,"")</f>
        <v/>
      </c>
      <c r="AN33" s="205"/>
    </row>
    <row r="34" spans="1:40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5400</v>
      </c>
      <c r="AD34" s="284">
        <f>SUBTOTAL(9,AD35:AD46)</f>
        <v>16450</v>
      </c>
      <c r="AE34" s="284">
        <f>SUBTOTAL(9,AE35:AE46)</f>
        <v>5700</v>
      </c>
      <c r="AF34" s="284">
        <f>SUBTOTAL(9,AF35:AF46)</f>
        <v>0</v>
      </c>
      <c r="AG34" s="284">
        <f>SUBTOTAL(9,AG35:AG46)</f>
        <v>27550</v>
      </c>
      <c r="AH34" s="205"/>
      <c r="AI34" s="398">
        <f>IFERROR(AC34/'TUOS (t-1)'!AC34-1,"")</f>
        <v>2.564102564102555E-2</v>
      </c>
      <c r="AJ34" s="398">
        <f>IFERROR(AD34/'TUOS (t-1)'!AD34-1,"")</f>
        <v>2.564102564102555E-2</v>
      </c>
      <c r="AK34" s="398">
        <f>IFERROR(AE34/'TUOS (t-1)'!AE34-1,"")</f>
        <v>2.564102564102555E-2</v>
      </c>
      <c r="AL34" s="398" t="str">
        <f>IFERROR(AF34/'TUOS (t-1)'!AF34-1,"")</f>
        <v/>
      </c>
      <c r="AM34" s="398">
        <f>IFERROR(AG34/'TUOS (t-1)'!AG34-1,"")</f>
        <v>2.564102564102555E-2</v>
      </c>
      <c r="AN34" s="205"/>
    </row>
    <row r="35" spans="1:40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/>
      <c r="I35" s="252">
        <v>1</v>
      </c>
      <c r="J35" s="252">
        <v>1</v>
      </c>
      <c r="K35" s="252">
        <v>1</v>
      </c>
      <c r="L35" s="252"/>
      <c r="M35" s="252"/>
      <c r="N35" s="252"/>
      <c r="O35" s="252"/>
      <c r="P35" s="252"/>
      <c r="Q35" s="252">
        <v>1</v>
      </c>
      <c r="R35" s="252"/>
      <c r="S35" s="252">
        <v>1</v>
      </c>
      <c r="T35" s="198"/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0</v>
      </c>
      <c r="AD35" s="213">
        <f>SUMPRODUCT($H35:$O35,'Q (t)'!$H35:$O35)/100</f>
        <v>11500</v>
      </c>
      <c r="AE35" s="213">
        <f>SUMPRODUCT($P35:$W35,'Q (t)'!$P35:$W35)/1000</f>
        <v>3000</v>
      </c>
      <c r="AF35" s="213">
        <f>SUMPRODUCT($X35:$AA35,'Q (t)'!$X35:$AA35)/1000</f>
        <v>0</v>
      </c>
      <c r="AG35" s="213">
        <f>SUM(AC35:AF35)</f>
        <v>14500</v>
      </c>
      <c r="AH35" s="205"/>
      <c r="AI35" s="399" t="str">
        <f>IFERROR(AC35/'TUOS (t-1)'!AC35-1,"")</f>
        <v/>
      </c>
      <c r="AJ35" s="399">
        <f>IFERROR(AD35/'TUOS (t-1)'!AD35-1,"")</f>
        <v>2.564102564102555E-2</v>
      </c>
      <c r="AK35" s="399">
        <f>IFERROR(AE35/'TUOS (t-1)'!AE35-1,"")</f>
        <v>2.564102564102555E-2</v>
      </c>
      <c r="AL35" s="399" t="str">
        <f>IFERROR(AF35/'TUOS (t-1)'!AF35-1,"")</f>
        <v/>
      </c>
      <c r="AM35" s="399">
        <f>IFERROR(AG35/'TUOS (t-1)'!AG35-1,"")</f>
        <v>2.564102564102555E-2</v>
      </c>
      <c r="AN35" s="205"/>
    </row>
    <row r="36" spans="1:40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600000</v>
      </c>
      <c r="H36" s="252"/>
      <c r="I36" s="252">
        <v>1</v>
      </c>
      <c r="J36" s="252">
        <v>1</v>
      </c>
      <c r="K36" s="252"/>
      <c r="L36" s="252"/>
      <c r="M36" s="252"/>
      <c r="N36" s="252"/>
      <c r="O36" s="252"/>
      <c r="P36" s="252"/>
      <c r="Q36" s="252">
        <v>1</v>
      </c>
      <c r="R36" s="252"/>
      <c r="S36" s="252">
        <v>1</v>
      </c>
      <c r="T36" s="198"/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600</v>
      </c>
      <c r="AD36" s="213">
        <f>SUMPRODUCT($H36:$O36,'Q (t)'!$H36:$O36)/100</f>
        <v>550</v>
      </c>
      <c r="AE36" s="213">
        <f>SUMPRODUCT($P36:$W36,'Q (t)'!$P36:$W36)/1000</f>
        <v>300</v>
      </c>
      <c r="AF36" s="213">
        <f>SUMPRODUCT($X36:$AA36,'Q (t)'!$X36:$AA36)/1000</f>
        <v>0</v>
      </c>
      <c r="AG36" s="213">
        <f t="shared" ref="AG36:AG46" si="1">SUM(AC36:AF36)</f>
        <v>1450</v>
      </c>
      <c r="AH36" s="205"/>
      <c r="AI36" s="399">
        <f>IFERROR(AC36/'TUOS (t-1)'!AC36-1,"")</f>
        <v>2.564102564102555E-2</v>
      </c>
      <c r="AJ36" s="399">
        <f>IFERROR(AD36/'TUOS (t-1)'!AD36-1,"")</f>
        <v>2.564102564102555E-2</v>
      </c>
      <c r="AK36" s="399">
        <f>IFERROR(AE36/'TUOS (t-1)'!AE36-1,"")</f>
        <v>2.564102564102555E-2</v>
      </c>
      <c r="AL36" s="399" t="str">
        <f>IFERROR(AF36/'TUOS (t-1)'!AF36-1,"")</f>
        <v/>
      </c>
      <c r="AM36" s="399">
        <f>IFERROR(AG36/'TUOS (t-1)'!AG36-1,"")</f>
        <v>2.564102564102555E-2</v>
      </c>
      <c r="AN36" s="205"/>
    </row>
    <row r="37" spans="1:40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600000</v>
      </c>
      <c r="H37" s="252"/>
      <c r="I37" s="252">
        <v>1</v>
      </c>
      <c r="J37" s="252">
        <v>1</v>
      </c>
      <c r="K37" s="252"/>
      <c r="L37" s="252"/>
      <c r="M37" s="252"/>
      <c r="N37" s="252"/>
      <c r="O37" s="252"/>
      <c r="P37" s="252"/>
      <c r="Q37" s="252">
        <v>1</v>
      </c>
      <c r="R37" s="252"/>
      <c r="S37" s="252">
        <v>1</v>
      </c>
      <c r="T37" s="198"/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600</v>
      </c>
      <c r="AD37" s="213">
        <f>SUMPRODUCT($H37:$O37,'Q (t)'!$H37:$O37)/100</f>
        <v>550</v>
      </c>
      <c r="AE37" s="213">
        <f>SUMPRODUCT($P37:$W37,'Q (t)'!$P37:$W37)/1000</f>
        <v>300</v>
      </c>
      <c r="AF37" s="213">
        <f>SUMPRODUCT($X37:$AA37,'Q (t)'!$X37:$AA37)/1000</f>
        <v>0</v>
      </c>
      <c r="AG37" s="213">
        <f t="shared" si="1"/>
        <v>1450</v>
      </c>
      <c r="AH37" s="205"/>
      <c r="AI37" s="399">
        <f>IFERROR(AC37/'TUOS (t-1)'!AC37-1,"")</f>
        <v>2.564102564102555E-2</v>
      </c>
      <c r="AJ37" s="399">
        <f>IFERROR(AD37/'TUOS (t-1)'!AD37-1,"")</f>
        <v>2.564102564102555E-2</v>
      </c>
      <c r="AK37" s="399">
        <f>IFERROR(AE37/'TUOS (t-1)'!AE37-1,"")</f>
        <v>2.564102564102555E-2</v>
      </c>
      <c r="AL37" s="399" t="str">
        <f>IFERROR(AF37/'TUOS (t-1)'!AF37-1,"")</f>
        <v/>
      </c>
      <c r="AM37" s="399">
        <f>IFERROR(AG37/'TUOS (t-1)'!AG37-1,"")</f>
        <v>2.564102564102555E-2</v>
      </c>
      <c r="AN37" s="205"/>
    </row>
    <row r="38" spans="1:40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600000</v>
      </c>
      <c r="H38" s="252"/>
      <c r="I38" s="252">
        <v>1</v>
      </c>
      <c r="J38" s="252">
        <v>1</v>
      </c>
      <c r="K38" s="252"/>
      <c r="L38" s="252"/>
      <c r="M38" s="252"/>
      <c r="N38" s="252"/>
      <c r="O38" s="252"/>
      <c r="P38" s="252"/>
      <c r="Q38" s="252">
        <v>1</v>
      </c>
      <c r="R38" s="252"/>
      <c r="S38" s="252">
        <v>1</v>
      </c>
      <c r="T38" s="198"/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600</v>
      </c>
      <c r="AD38" s="213">
        <f>SUMPRODUCT($H38:$O38,'Q (t)'!$H38:$O38)/100</f>
        <v>550</v>
      </c>
      <c r="AE38" s="213">
        <f>SUMPRODUCT($P38:$W38,'Q (t)'!$P38:$W38)/1000</f>
        <v>300</v>
      </c>
      <c r="AF38" s="213">
        <f>SUMPRODUCT($X38:$AA38,'Q (t)'!$X38:$AA38)/1000</f>
        <v>0</v>
      </c>
      <c r="AG38" s="213">
        <f t="shared" si="1"/>
        <v>1450</v>
      </c>
      <c r="AH38" s="205"/>
      <c r="AI38" s="399">
        <f>IFERROR(AC38/'TUOS (t-1)'!AC38-1,"")</f>
        <v>2.564102564102555E-2</v>
      </c>
      <c r="AJ38" s="399">
        <f>IFERROR(AD38/'TUOS (t-1)'!AD38-1,"")</f>
        <v>2.564102564102555E-2</v>
      </c>
      <c r="AK38" s="399">
        <f>IFERROR(AE38/'TUOS (t-1)'!AE38-1,"")</f>
        <v>2.564102564102555E-2</v>
      </c>
      <c r="AL38" s="399" t="str">
        <f>IFERROR(AF38/'TUOS (t-1)'!AF38-1,"")</f>
        <v/>
      </c>
      <c r="AM38" s="399">
        <f>IFERROR(AG38/'TUOS (t-1)'!AG38-1,"")</f>
        <v>2.564102564102555E-2</v>
      </c>
      <c r="AN38" s="205"/>
    </row>
    <row r="39" spans="1:40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600000</v>
      </c>
      <c r="H39" s="252"/>
      <c r="I39" s="252">
        <v>1</v>
      </c>
      <c r="J39" s="252">
        <v>1</v>
      </c>
      <c r="K39" s="252"/>
      <c r="L39" s="252"/>
      <c r="M39" s="252"/>
      <c r="N39" s="252"/>
      <c r="O39" s="252"/>
      <c r="P39" s="252"/>
      <c r="Q39" s="252">
        <v>1</v>
      </c>
      <c r="R39" s="252"/>
      <c r="S39" s="252">
        <v>1</v>
      </c>
      <c r="T39" s="198"/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600</v>
      </c>
      <c r="AD39" s="213">
        <f>SUMPRODUCT($H39:$O39,'Q (t)'!$H39:$O39)/100</f>
        <v>550</v>
      </c>
      <c r="AE39" s="213">
        <f>SUMPRODUCT($P39:$W39,'Q (t)'!$P39:$W39)/1000</f>
        <v>300</v>
      </c>
      <c r="AF39" s="213">
        <f>SUMPRODUCT($X39:$AA39,'Q (t)'!$X39:$AA39)/1000</f>
        <v>0</v>
      </c>
      <c r="AG39" s="213">
        <f t="shared" si="1"/>
        <v>1450</v>
      </c>
      <c r="AH39" s="205"/>
      <c r="AI39" s="399">
        <f>IFERROR(AC39/'TUOS (t-1)'!AC39-1,"")</f>
        <v>2.564102564102555E-2</v>
      </c>
      <c r="AJ39" s="399">
        <f>IFERROR(AD39/'TUOS (t-1)'!AD39-1,"")</f>
        <v>2.564102564102555E-2</v>
      </c>
      <c r="AK39" s="399">
        <f>IFERROR(AE39/'TUOS (t-1)'!AE39-1,"")</f>
        <v>2.564102564102555E-2</v>
      </c>
      <c r="AL39" s="399" t="str">
        <f>IFERROR(AF39/'TUOS (t-1)'!AF39-1,"")</f>
        <v/>
      </c>
      <c r="AM39" s="399">
        <f>IFERROR(AG39/'TUOS (t-1)'!AG39-1,"")</f>
        <v>2.564102564102555E-2</v>
      </c>
      <c r="AN39" s="205"/>
    </row>
    <row r="40" spans="1:40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600000</v>
      </c>
      <c r="H40" s="252"/>
      <c r="I40" s="252">
        <v>1</v>
      </c>
      <c r="J40" s="252">
        <v>1</v>
      </c>
      <c r="K40" s="252"/>
      <c r="L40" s="252"/>
      <c r="M40" s="252"/>
      <c r="N40" s="252"/>
      <c r="O40" s="252"/>
      <c r="P40" s="252"/>
      <c r="Q40" s="252">
        <v>1</v>
      </c>
      <c r="R40" s="252"/>
      <c r="S40" s="252">
        <v>1</v>
      </c>
      <c r="T40" s="198"/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600</v>
      </c>
      <c r="AD40" s="213">
        <f>SUMPRODUCT($H40:$O40,'Q (t)'!$H40:$O40)/100</f>
        <v>550</v>
      </c>
      <c r="AE40" s="213">
        <f>SUMPRODUCT($P40:$W40,'Q (t)'!$P40:$W40)/1000</f>
        <v>300</v>
      </c>
      <c r="AF40" s="213">
        <f>SUMPRODUCT($X40:$AA40,'Q (t)'!$X40:$AA40)/1000</f>
        <v>0</v>
      </c>
      <c r="AG40" s="213">
        <f t="shared" si="1"/>
        <v>1450</v>
      </c>
      <c r="AH40" s="205"/>
      <c r="AI40" s="399">
        <f>IFERROR(AC40/'TUOS (t-1)'!AC40-1,"")</f>
        <v>2.564102564102555E-2</v>
      </c>
      <c r="AJ40" s="399">
        <f>IFERROR(AD40/'TUOS (t-1)'!AD40-1,"")</f>
        <v>2.564102564102555E-2</v>
      </c>
      <c r="AK40" s="399">
        <f>IFERROR(AE40/'TUOS (t-1)'!AE40-1,"")</f>
        <v>2.564102564102555E-2</v>
      </c>
      <c r="AL40" s="399" t="str">
        <f>IFERROR(AF40/'TUOS (t-1)'!AF40-1,"")</f>
        <v/>
      </c>
      <c r="AM40" s="399">
        <f>IFERROR(AG40/'TUOS (t-1)'!AG40-1,"")</f>
        <v>2.564102564102555E-2</v>
      </c>
      <c r="AN40" s="205"/>
    </row>
    <row r="41" spans="1:40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600000</v>
      </c>
      <c r="H41" s="252"/>
      <c r="I41" s="252">
        <v>1</v>
      </c>
      <c r="J41" s="252">
        <v>1</v>
      </c>
      <c r="K41" s="252"/>
      <c r="L41" s="252"/>
      <c r="M41" s="252"/>
      <c r="N41" s="252"/>
      <c r="O41" s="252"/>
      <c r="P41" s="252"/>
      <c r="Q41" s="252">
        <v>1</v>
      </c>
      <c r="R41" s="252"/>
      <c r="S41" s="252">
        <v>1</v>
      </c>
      <c r="T41" s="198"/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600</v>
      </c>
      <c r="AD41" s="213">
        <f>SUMPRODUCT($H41:$O41,'Q (t)'!$H41:$O41)/100</f>
        <v>550</v>
      </c>
      <c r="AE41" s="213">
        <f>SUMPRODUCT($P41:$W41,'Q (t)'!$P41:$W41)/1000</f>
        <v>300</v>
      </c>
      <c r="AF41" s="213">
        <f>SUMPRODUCT($X41:$AA41,'Q (t)'!$X41:$AA41)/1000</f>
        <v>0</v>
      </c>
      <c r="AG41" s="213">
        <f t="shared" si="1"/>
        <v>1450</v>
      </c>
      <c r="AH41" s="205"/>
      <c r="AI41" s="399">
        <f>IFERROR(AC41/'TUOS (t-1)'!AC41-1,"")</f>
        <v>2.564102564102555E-2</v>
      </c>
      <c r="AJ41" s="399">
        <f>IFERROR(AD41/'TUOS (t-1)'!AD41-1,"")</f>
        <v>2.564102564102555E-2</v>
      </c>
      <c r="AK41" s="399">
        <f>IFERROR(AE41/'TUOS (t-1)'!AE41-1,"")</f>
        <v>2.564102564102555E-2</v>
      </c>
      <c r="AL41" s="399" t="str">
        <f>IFERROR(AF41/'TUOS (t-1)'!AF41-1,"")</f>
        <v/>
      </c>
      <c r="AM41" s="399">
        <f>IFERROR(AG41/'TUOS (t-1)'!AG41-1,"")</f>
        <v>2.564102564102555E-2</v>
      </c>
      <c r="AN41" s="205"/>
    </row>
    <row r="42" spans="1:40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600000</v>
      </c>
      <c r="H42" s="252"/>
      <c r="I42" s="252">
        <v>1</v>
      </c>
      <c r="J42" s="252">
        <v>1</v>
      </c>
      <c r="K42" s="252"/>
      <c r="L42" s="252"/>
      <c r="M42" s="252"/>
      <c r="N42" s="252"/>
      <c r="O42" s="252"/>
      <c r="P42" s="252"/>
      <c r="Q42" s="252">
        <v>1</v>
      </c>
      <c r="R42" s="252"/>
      <c r="S42" s="252">
        <v>1</v>
      </c>
      <c r="T42" s="198"/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600</v>
      </c>
      <c r="AD42" s="213">
        <f>SUMPRODUCT($H42:$O42,'Q (t)'!$H42:$O42)/100</f>
        <v>550</v>
      </c>
      <c r="AE42" s="213">
        <f>SUMPRODUCT($P42:$W42,'Q (t)'!$P42:$W42)/1000</f>
        <v>300</v>
      </c>
      <c r="AF42" s="213">
        <f>SUMPRODUCT($X42:$AA42,'Q (t)'!$X42:$AA42)/1000</f>
        <v>0</v>
      </c>
      <c r="AG42" s="213">
        <f t="shared" si="1"/>
        <v>1450</v>
      </c>
      <c r="AH42" s="205"/>
      <c r="AI42" s="399">
        <f>IFERROR(AC42/'TUOS (t-1)'!AC42-1,"")</f>
        <v>2.564102564102555E-2</v>
      </c>
      <c r="AJ42" s="399">
        <f>IFERROR(AD42/'TUOS (t-1)'!AD42-1,"")</f>
        <v>2.564102564102555E-2</v>
      </c>
      <c r="AK42" s="399">
        <f>IFERROR(AE42/'TUOS (t-1)'!AE42-1,"")</f>
        <v>2.564102564102555E-2</v>
      </c>
      <c r="AL42" s="399" t="str">
        <f>IFERROR(AF42/'TUOS (t-1)'!AF42-1,"")</f>
        <v/>
      </c>
      <c r="AM42" s="399">
        <f>IFERROR(AG42/'TUOS (t-1)'!AG42-1,"")</f>
        <v>2.564102564102555E-2</v>
      </c>
      <c r="AN42" s="205"/>
    </row>
    <row r="43" spans="1:40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600000</v>
      </c>
      <c r="H43" s="252"/>
      <c r="I43" s="252">
        <v>1</v>
      </c>
      <c r="J43" s="252">
        <v>1</v>
      </c>
      <c r="K43" s="252"/>
      <c r="L43" s="252"/>
      <c r="M43" s="252"/>
      <c r="N43" s="252"/>
      <c r="O43" s="252"/>
      <c r="P43" s="252"/>
      <c r="Q43" s="252">
        <v>1</v>
      </c>
      <c r="R43" s="252"/>
      <c r="S43" s="252">
        <v>1</v>
      </c>
      <c r="T43" s="198"/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600</v>
      </c>
      <c r="AD43" s="213">
        <f>SUMPRODUCT($H43:$O43,'Q (t)'!$H43:$O43)/100</f>
        <v>550</v>
      </c>
      <c r="AE43" s="213">
        <f>SUMPRODUCT($P43:$W43,'Q (t)'!$P43:$W43)/1000</f>
        <v>300</v>
      </c>
      <c r="AF43" s="213">
        <f>SUMPRODUCT($X43:$AA43,'Q (t)'!$X43:$AA43)/1000</f>
        <v>0</v>
      </c>
      <c r="AG43" s="213">
        <f t="shared" si="1"/>
        <v>1450</v>
      </c>
      <c r="AH43" s="205"/>
      <c r="AI43" s="399">
        <f>IFERROR(AC43/'TUOS (t-1)'!AC43-1,"")</f>
        <v>2.564102564102555E-2</v>
      </c>
      <c r="AJ43" s="399">
        <f>IFERROR(AD43/'TUOS (t-1)'!AD43-1,"")</f>
        <v>2.564102564102555E-2</v>
      </c>
      <c r="AK43" s="399">
        <f>IFERROR(AE43/'TUOS (t-1)'!AE43-1,"")</f>
        <v>2.564102564102555E-2</v>
      </c>
      <c r="AL43" s="399" t="str">
        <f>IFERROR(AF43/'TUOS (t-1)'!AF43-1,"")</f>
        <v/>
      </c>
      <c r="AM43" s="399">
        <f>IFERROR(AG43/'TUOS (t-1)'!AG43-1,"")</f>
        <v>2.564102564102555E-2</v>
      </c>
      <c r="AN43" s="205"/>
    </row>
    <row r="44" spans="1:40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600000</v>
      </c>
      <c r="H44" s="252"/>
      <c r="I44" s="252">
        <v>1</v>
      </c>
      <c r="J44" s="252">
        <v>1</v>
      </c>
      <c r="K44" s="252"/>
      <c r="L44" s="252"/>
      <c r="M44" s="252"/>
      <c r="N44" s="252"/>
      <c r="O44" s="252"/>
      <c r="P44" s="252"/>
      <c r="Q44" s="252">
        <v>1</v>
      </c>
      <c r="R44" s="252"/>
      <c r="S44" s="252">
        <v>1</v>
      </c>
      <c r="T44" s="198"/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600</v>
      </c>
      <c r="AD44" s="213">
        <f>SUMPRODUCT($H44:$O44,'Q (t)'!$H44:$O44)/100</f>
        <v>550</v>
      </c>
      <c r="AE44" s="213">
        <f>SUMPRODUCT($P44:$W44,'Q (t)'!$P44:$W44)/1000</f>
        <v>300</v>
      </c>
      <c r="AF44" s="213">
        <f>SUMPRODUCT($X44:$AA44,'Q (t)'!$X44:$AA44)/1000</f>
        <v>0</v>
      </c>
      <c r="AG44" s="213">
        <f t="shared" si="1"/>
        <v>1450</v>
      </c>
      <c r="AH44" s="205"/>
      <c r="AI44" s="399">
        <f>IFERROR(AC44/'TUOS (t-1)'!AC44-1,"")</f>
        <v>2.564102564102555E-2</v>
      </c>
      <c r="AJ44" s="399">
        <f>IFERROR(AD44/'TUOS (t-1)'!AD44-1,"")</f>
        <v>2.564102564102555E-2</v>
      </c>
      <c r="AK44" s="399">
        <f>IFERROR(AE44/'TUOS (t-1)'!AE44-1,"")</f>
        <v>2.564102564102555E-2</v>
      </c>
      <c r="AL44" s="399" t="str">
        <f>IFERROR(AF44/'TUOS (t-1)'!AF44-1,"")</f>
        <v/>
      </c>
      <c r="AM44" s="399">
        <f>IFERROR(AG44/'TUOS (t-1)'!AG44-1,"")</f>
        <v>2.564102564102555E-2</v>
      </c>
      <c r="AN44" s="205"/>
    </row>
    <row r="45" spans="1:40" s="24" customFormat="1" x14ac:dyDescent="0.2">
      <c r="C45" s="200"/>
      <c r="D45" s="196"/>
      <c r="E45" s="199"/>
      <c r="F45" s="199"/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198"/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  <c r="AH45" s="205"/>
      <c r="AI45" s="399" t="str">
        <f>IFERROR(AC45/'TUOS (t-1)'!AC45-1,"")</f>
        <v/>
      </c>
      <c r="AJ45" s="399" t="str">
        <f>IFERROR(AD45/'TUOS (t-1)'!AD45-1,"")</f>
        <v/>
      </c>
      <c r="AK45" s="399" t="str">
        <f>IFERROR(AE45/'TUOS (t-1)'!AE45-1,"")</f>
        <v/>
      </c>
      <c r="AL45" s="399" t="str">
        <f>IFERROR(AF45/'TUOS (t-1)'!AF45-1,"")</f>
        <v/>
      </c>
      <c r="AM45" s="399" t="str">
        <f>IFERROR(AG45/'TUOS (t-1)'!AG45-1,"")</f>
        <v/>
      </c>
      <c r="AN45" s="205"/>
    </row>
    <row r="46" spans="1:40" s="24" customFormat="1" x14ac:dyDescent="0.2">
      <c r="C46" s="200"/>
      <c r="D46" s="196"/>
      <c r="E46" s="199"/>
      <c r="F46" s="199"/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198"/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  <c r="AH46" s="205"/>
      <c r="AI46" s="399" t="str">
        <f>IFERROR(AC46/'TUOS (t-1)'!AC46-1,"")</f>
        <v/>
      </c>
      <c r="AJ46" s="399" t="str">
        <f>IFERROR(AD46/'TUOS (t-1)'!AD46-1,"")</f>
        <v/>
      </c>
      <c r="AK46" s="399" t="str">
        <f>IFERROR(AE46/'TUOS (t-1)'!AE46-1,"")</f>
        <v/>
      </c>
      <c r="AL46" s="399" t="str">
        <f>IFERROR(AF46/'TUOS (t-1)'!AF46-1,"")</f>
        <v/>
      </c>
      <c r="AM46" s="399" t="str">
        <f>IFERROR(AG46/'TUOS (t-1)'!AG46-1,"")</f>
        <v/>
      </c>
      <c r="AN46" s="205"/>
    </row>
    <row r="47" spans="1:40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11200</v>
      </c>
      <c r="AD47" s="284">
        <f>SUBTOTAL(9,AD48:AD66)</f>
        <v>3950</v>
      </c>
      <c r="AE47" s="284">
        <f>SUBTOTAL(9,AE48:AE66)</f>
        <v>3900</v>
      </c>
      <c r="AF47" s="284">
        <f>SUBTOTAL(9,AF48:AF66)</f>
        <v>0</v>
      </c>
      <c r="AG47" s="284">
        <f>SUBTOTAL(9,AG48:AG66)</f>
        <v>19050</v>
      </c>
      <c r="AH47" s="205"/>
      <c r="AI47" s="398">
        <f>IFERROR(AC47/'TUOS (t-1)'!AC47-1,"")</f>
        <v>2.564102564102555E-2</v>
      </c>
      <c r="AJ47" s="398">
        <f>IFERROR(AD47/'TUOS (t-1)'!AD47-1,"")</f>
        <v>2.564102564102555E-2</v>
      </c>
      <c r="AK47" s="398">
        <f>IFERROR(AE47/'TUOS (t-1)'!AE47-1,"")</f>
        <v>2.564102564102555E-2</v>
      </c>
      <c r="AL47" s="398" t="str">
        <f>IFERROR(AF47/'TUOS (t-1)'!AF47-1,"")</f>
        <v/>
      </c>
      <c r="AM47" s="398">
        <f>IFERROR(AG47/'TUOS (t-1)'!AG47-1,"")</f>
        <v>2.564102564102555E-2</v>
      </c>
      <c r="AN47" s="205"/>
    </row>
    <row r="48" spans="1:40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/>
      <c r="I48" s="252">
        <v>1</v>
      </c>
      <c r="J48" s="252">
        <v>1</v>
      </c>
      <c r="K48" s="252">
        <v>1</v>
      </c>
      <c r="L48" s="252"/>
      <c r="M48" s="252"/>
      <c r="N48" s="252"/>
      <c r="O48" s="252"/>
      <c r="P48" s="252"/>
      <c r="Q48" s="252">
        <v>1</v>
      </c>
      <c r="R48" s="252"/>
      <c r="S48" s="252">
        <v>1</v>
      </c>
      <c r="T48" s="198"/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0</v>
      </c>
      <c r="AD48" s="213">
        <f>SUMPRODUCT($H48:$O48,'Q (t)'!$H48:$O48)/100</f>
        <v>1150</v>
      </c>
      <c r="AE48" s="213">
        <f>SUMPRODUCT($P48:$W48,'Q (t)'!$P48:$W48)/1000</f>
        <v>300</v>
      </c>
      <c r="AF48" s="213">
        <f>SUMPRODUCT($X48:$AA48,'Q (t)'!$X48:$AA48)/1000</f>
        <v>0</v>
      </c>
      <c r="AG48" s="213">
        <f>SUM(AC48:AF48)</f>
        <v>1450</v>
      </c>
      <c r="AH48" s="205"/>
      <c r="AI48" s="399" t="str">
        <f>IFERROR(AC48/'TUOS (t-1)'!AC48-1,"")</f>
        <v/>
      </c>
      <c r="AJ48" s="399">
        <f>IFERROR(AD48/'TUOS (t-1)'!AD48-1,"")</f>
        <v>2.564102564102555E-2</v>
      </c>
      <c r="AK48" s="399">
        <f>IFERROR(AE48/'TUOS (t-1)'!AE48-1,"")</f>
        <v>2.564102564102555E-2</v>
      </c>
      <c r="AL48" s="399" t="str">
        <f>IFERROR(AF48/'TUOS (t-1)'!AF48-1,"")</f>
        <v/>
      </c>
      <c r="AM48" s="399">
        <f>IFERROR(AG48/'TUOS (t-1)'!AG48-1,"")</f>
        <v>2.564102564102555E-2</v>
      </c>
      <c r="AN48" s="205"/>
    </row>
    <row r="49" spans="3:40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700000</v>
      </c>
      <c r="H49" s="252"/>
      <c r="I49" s="252">
        <v>1</v>
      </c>
      <c r="J49" s="252">
        <v>1</v>
      </c>
      <c r="K49" s="252">
        <v>0</v>
      </c>
      <c r="L49" s="252"/>
      <c r="M49" s="252"/>
      <c r="N49" s="252"/>
      <c r="O49" s="252"/>
      <c r="P49" s="252"/>
      <c r="Q49" s="252"/>
      <c r="R49" s="252"/>
      <c r="S49" s="252"/>
      <c r="T49" s="198"/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700</v>
      </c>
      <c r="AD49" s="213">
        <f>SUMPRODUCT($H49:$O49,'Q (t)'!$H49:$O49)/100</f>
        <v>550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1250</v>
      </c>
      <c r="AH49" s="205"/>
      <c r="AI49" s="399">
        <f>IFERROR(AC49/'TUOS (t-1)'!AC49-1,"")</f>
        <v>2.564102564102555E-2</v>
      </c>
      <c r="AJ49" s="399">
        <f>IFERROR(AD49/'TUOS (t-1)'!AD49-1,"")</f>
        <v>2.564102564102555E-2</v>
      </c>
      <c r="AK49" s="399" t="str">
        <f>IFERROR(AE49/'TUOS (t-1)'!AE49-1,"")</f>
        <v/>
      </c>
      <c r="AL49" s="399" t="str">
        <f>IFERROR(AF49/'TUOS (t-1)'!AF49-1,"")</f>
        <v/>
      </c>
      <c r="AM49" s="399">
        <f>IFERROR(AG49/'TUOS (t-1)'!AG49-1,"")</f>
        <v>2.564102564102555E-2</v>
      </c>
      <c r="AN49" s="205"/>
    </row>
    <row r="50" spans="3:40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700000</v>
      </c>
      <c r="H50" s="252"/>
      <c r="I50" s="252">
        <v>1</v>
      </c>
      <c r="J50" s="252">
        <v>1</v>
      </c>
      <c r="K50" s="252">
        <v>0</v>
      </c>
      <c r="L50" s="252"/>
      <c r="M50" s="252"/>
      <c r="N50" s="252"/>
      <c r="O50" s="252"/>
      <c r="P50" s="252"/>
      <c r="Q50" s="252"/>
      <c r="R50" s="252"/>
      <c r="S50" s="252"/>
      <c r="T50" s="198"/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700</v>
      </c>
      <c r="AD50" s="213">
        <f>SUMPRODUCT($H50:$O50,'Q (t)'!$H50:$O50)/100</f>
        <v>550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1250</v>
      </c>
      <c r="AH50" s="205"/>
      <c r="AI50" s="399">
        <f>IFERROR(AC50/'TUOS (t-1)'!AC50-1,"")</f>
        <v>2.564102564102555E-2</v>
      </c>
      <c r="AJ50" s="399">
        <f>IFERROR(AD50/'TUOS (t-1)'!AD50-1,"")</f>
        <v>2.564102564102555E-2</v>
      </c>
      <c r="AK50" s="399" t="str">
        <f>IFERROR(AE50/'TUOS (t-1)'!AE50-1,"")</f>
        <v/>
      </c>
      <c r="AL50" s="399" t="str">
        <f>IFERROR(AF50/'TUOS (t-1)'!AF50-1,"")</f>
        <v/>
      </c>
      <c r="AM50" s="399">
        <f>IFERROR(AG50/'TUOS (t-1)'!AG50-1,"")</f>
        <v>2.564102564102555E-2</v>
      </c>
      <c r="AN50" s="205"/>
    </row>
    <row r="51" spans="3:40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700000</v>
      </c>
      <c r="H51" s="252"/>
      <c r="I51" s="252">
        <v>1</v>
      </c>
      <c r="J51" s="252">
        <v>1</v>
      </c>
      <c r="K51" s="252">
        <v>0</v>
      </c>
      <c r="L51" s="252"/>
      <c r="M51" s="252"/>
      <c r="N51" s="252"/>
      <c r="O51" s="252"/>
      <c r="P51" s="252"/>
      <c r="Q51" s="252"/>
      <c r="R51" s="252"/>
      <c r="S51" s="252"/>
      <c r="T51" s="198"/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700</v>
      </c>
      <c r="AD51" s="213">
        <f>SUMPRODUCT($H51:$O51,'Q (t)'!$H51:$O51)/100</f>
        <v>550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1250</v>
      </c>
      <c r="AH51" s="205"/>
      <c r="AI51" s="399">
        <f>IFERROR(AC51/'TUOS (t-1)'!AC51-1,"")</f>
        <v>2.564102564102555E-2</v>
      </c>
      <c r="AJ51" s="399">
        <f>IFERROR(AD51/'TUOS (t-1)'!AD51-1,"")</f>
        <v>2.564102564102555E-2</v>
      </c>
      <c r="AK51" s="399" t="str">
        <f>IFERROR(AE51/'TUOS (t-1)'!AE51-1,"")</f>
        <v/>
      </c>
      <c r="AL51" s="399" t="str">
        <f>IFERROR(AF51/'TUOS (t-1)'!AF51-1,"")</f>
        <v/>
      </c>
      <c r="AM51" s="399">
        <f>IFERROR(AG51/'TUOS (t-1)'!AG51-1,"")</f>
        <v>2.564102564102555E-2</v>
      </c>
      <c r="AN51" s="205"/>
    </row>
    <row r="52" spans="3:40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700000</v>
      </c>
      <c r="H52" s="252"/>
      <c r="I52" s="252">
        <v>0</v>
      </c>
      <c r="J52" s="252">
        <v>0</v>
      </c>
      <c r="K52" s="252"/>
      <c r="L52" s="252"/>
      <c r="M52" s="252"/>
      <c r="N52" s="252"/>
      <c r="O52" s="252"/>
      <c r="P52" s="252"/>
      <c r="Q52" s="252">
        <v>1</v>
      </c>
      <c r="R52" s="252"/>
      <c r="S52" s="252">
        <v>1</v>
      </c>
      <c r="T52" s="198"/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700</v>
      </c>
      <c r="AD52" s="213">
        <f>SUMPRODUCT($H52:$O52,'Q (t)'!$H52:$O52)/100</f>
        <v>0</v>
      </c>
      <c r="AE52" s="213">
        <f>SUMPRODUCT($P52:$W52,'Q (t)'!$P52:$W52)/1000</f>
        <v>300</v>
      </c>
      <c r="AF52" s="213">
        <f>SUMPRODUCT($X52:$AA52,'Q (t)'!$X52:$AA52)/1000</f>
        <v>0</v>
      </c>
      <c r="AG52" s="213">
        <f t="shared" si="2"/>
        <v>1000</v>
      </c>
      <c r="AH52" s="205"/>
      <c r="AI52" s="399">
        <f>IFERROR(AC52/'TUOS (t-1)'!AC52-1,"")</f>
        <v>2.564102564102555E-2</v>
      </c>
      <c r="AJ52" s="399" t="str">
        <f>IFERROR(AD52/'TUOS (t-1)'!AD52-1,"")</f>
        <v/>
      </c>
      <c r="AK52" s="399">
        <f>IFERROR(AE52/'TUOS (t-1)'!AE52-1,"")</f>
        <v>2.564102564102555E-2</v>
      </c>
      <c r="AL52" s="399" t="str">
        <f>IFERROR(AF52/'TUOS (t-1)'!AF52-1,"")</f>
        <v/>
      </c>
      <c r="AM52" s="399">
        <f>IFERROR(AG52/'TUOS (t-1)'!AG52-1,"")</f>
        <v>2.564102564102555E-2</v>
      </c>
      <c r="AN52" s="205"/>
    </row>
    <row r="53" spans="3:40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700000</v>
      </c>
      <c r="H53" s="252"/>
      <c r="I53" s="252">
        <v>0</v>
      </c>
      <c r="J53" s="252">
        <v>0</v>
      </c>
      <c r="K53" s="252"/>
      <c r="L53" s="252"/>
      <c r="M53" s="252"/>
      <c r="N53" s="252"/>
      <c r="O53" s="252"/>
      <c r="P53" s="252"/>
      <c r="Q53" s="252">
        <v>1</v>
      </c>
      <c r="R53" s="252"/>
      <c r="S53" s="252">
        <v>1</v>
      </c>
      <c r="T53" s="198"/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700</v>
      </c>
      <c r="AD53" s="213">
        <f>SUMPRODUCT($H53:$O53,'Q (t)'!$H53:$O53)/100</f>
        <v>0</v>
      </c>
      <c r="AE53" s="213">
        <f>SUMPRODUCT($P53:$W53,'Q (t)'!$P53:$W53)/1000</f>
        <v>300</v>
      </c>
      <c r="AF53" s="213">
        <f>SUMPRODUCT($X53:$AA53,'Q (t)'!$X53:$AA53)/1000</f>
        <v>0</v>
      </c>
      <c r="AG53" s="213">
        <f t="shared" si="2"/>
        <v>1000</v>
      </c>
      <c r="AH53" s="205"/>
      <c r="AI53" s="399">
        <f>IFERROR(AC53/'TUOS (t-1)'!AC53-1,"")</f>
        <v>2.564102564102555E-2</v>
      </c>
      <c r="AJ53" s="399" t="str">
        <f>IFERROR(AD53/'TUOS (t-1)'!AD53-1,"")</f>
        <v/>
      </c>
      <c r="AK53" s="399">
        <f>IFERROR(AE53/'TUOS (t-1)'!AE53-1,"")</f>
        <v>2.564102564102555E-2</v>
      </c>
      <c r="AL53" s="399" t="str">
        <f>IFERROR(AF53/'TUOS (t-1)'!AF53-1,"")</f>
        <v/>
      </c>
      <c r="AM53" s="399">
        <f>IFERROR(AG53/'TUOS (t-1)'!AG53-1,"")</f>
        <v>2.564102564102555E-2</v>
      </c>
      <c r="AN53" s="205"/>
    </row>
    <row r="54" spans="3:40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700000</v>
      </c>
      <c r="H54" s="252"/>
      <c r="I54" s="252">
        <v>1</v>
      </c>
      <c r="J54" s="252">
        <v>1</v>
      </c>
      <c r="K54" s="252">
        <v>1</v>
      </c>
      <c r="L54" s="252"/>
      <c r="M54" s="252"/>
      <c r="N54" s="252"/>
      <c r="O54" s="252"/>
      <c r="P54" s="252"/>
      <c r="Q54" s="252"/>
      <c r="R54" s="252"/>
      <c r="S54" s="252"/>
      <c r="T54" s="198"/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700</v>
      </c>
      <c r="AD54" s="213">
        <f>SUMPRODUCT($H54:$O54,'Q (t)'!$H54:$O54)/100</f>
        <v>1150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1850</v>
      </c>
      <c r="AH54" s="205"/>
      <c r="AI54" s="399">
        <f>IFERROR(AC54/'TUOS (t-1)'!AC54-1,"")</f>
        <v>2.564102564102555E-2</v>
      </c>
      <c r="AJ54" s="399">
        <f>IFERROR(AD54/'TUOS (t-1)'!AD54-1,"")</f>
        <v>2.564102564102555E-2</v>
      </c>
      <c r="AK54" s="399" t="str">
        <f>IFERROR(AE54/'TUOS (t-1)'!AE54-1,"")</f>
        <v/>
      </c>
      <c r="AL54" s="399" t="str">
        <f>IFERROR(AF54/'TUOS (t-1)'!AF54-1,"")</f>
        <v/>
      </c>
      <c r="AM54" s="399">
        <f>IFERROR(AG54/'TUOS (t-1)'!AG54-1,"")</f>
        <v>2.564102564102555E-2</v>
      </c>
      <c r="AN54" s="205"/>
    </row>
    <row r="55" spans="3:40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700000</v>
      </c>
      <c r="H55" s="252"/>
      <c r="I55" s="252">
        <v>0</v>
      </c>
      <c r="J55" s="252">
        <v>0</v>
      </c>
      <c r="K55" s="252"/>
      <c r="L55" s="252"/>
      <c r="M55" s="252"/>
      <c r="N55" s="252"/>
      <c r="O55" s="252"/>
      <c r="P55" s="252"/>
      <c r="Q55" s="252">
        <v>1</v>
      </c>
      <c r="R55" s="252"/>
      <c r="S55" s="252">
        <v>1</v>
      </c>
      <c r="T55" s="198"/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700</v>
      </c>
      <c r="AD55" s="213">
        <f>SUMPRODUCT($H55:$O55,'Q (t)'!$H55:$O55)/100</f>
        <v>0</v>
      </c>
      <c r="AE55" s="213">
        <f>SUMPRODUCT($P55:$W55,'Q (t)'!$P55:$W55)/1000</f>
        <v>300</v>
      </c>
      <c r="AF55" s="213">
        <f>SUMPRODUCT($X55:$AA55,'Q (t)'!$X55:$AA55)/1000</f>
        <v>0</v>
      </c>
      <c r="AG55" s="213">
        <f t="shared" si="2"/>
        <v>1000</v>
      </c>
      <c r="AH55" s="205"/>
      <c r="AI55" s="399">
        <f>IFERROR(AC55/'TUOS (t-1)'!AC55-1,"")</f>
        <v>2.564102564102555E-2</v>
      </c>
      <c r="AJ55" s="399" t="str">
        <f>IFERROR(AD55/'TUOS (t-1)'!AD55-1,"")</f>
        <v/>
      </c>
      <c r="AK55" s="399">
        <f>IFERROR(AE55/'TUOS (t-1)'!AE55-1,"")</f>
        <v>2.564102564102555E-2</v>
      </c>
      <c r="AL55" s="399" t="str">
        <f>IFERROR(AF55/'TUOS (t-1)'!AF55-1,"")</f>
        <v/>
      </c>
      <c r="AM55" s="399">
        <f>IFERROR(AG55/'TUOS (t-1)'!AG55-1,"")</f>
        <v>2.564102564102555E-2</v>
      </c>
      <c r="AN55" s="205"/>
    </row>
    <row r="56" spans="3:40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700000</v>
      </c>
      <c r="H56" s="252"/>
      <c r="I56" s="252">
        <v>0</v>
      </c>
      <c r="J56" s="252">
        <v>0</v>
      </c>
      <c r="K56" s="252"/>
      <c r="L56" s="252"/>
      <c r="M56" s="252"/>
      <c r="N56" s="252"/>
      <c r="O56" s="252"/>
      <c r="P56" s="252"/>
      <c r="Q56" s="252">
        <v>1</v>
      </c>
      <c r="R56" s="252"/>
      <c r="S56" s="252">
        <v>1</v>
      </c>
      <c r="T56" s="198"/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700</v>
      </c>
      <c r="AD56" s="213">
        <f>SUMPRODUCT($H56:$O56,'Q (t)'!$H56:$O56)/100</f>
        <v>0</v>
      </c>
      <c r="AE56" s="213">
        <f>SUMPRODUCT($P56:$W56,'Q (t)'!$P56:$W56)/1000</f>
        <v>300</v>
      </c>
      <c r="AF56" s="213">
        <f>SUMPRODUCT($X56:$AA56,'Q (t)'!$X56:$AA56)/1000</f>
        <v>0</v>
      </c>
      <c r="AG56" s="213">
        <f t="shared" si="2"/>
        <v>1000</v>
      </c>
      <c r="AH56" s="205"/>
      <c r="AI56" s="399">
        <f>IFERROR(AC56/'TUOS (t-1)'!AC56-1,"")</f>
        <v>2.564102564102555E-2</v>
      </c>
      <c r="AJ56" s="399" t="str">
        <f>IFERROR(AD56/'TUOS (t-1)'!AD56-1,"")</f>
        <v/>
      </c>
      <c r="AK56" s="399">
        <f>IFERROR(AE56/'TUOS (t-1)'!AE56-1,"")</f>
        <v>2.564102564102555E-2</v>
      </c>
      <c r="AL56" s="399" t="str">
        <f>IFERROR(AF56/'TUOS (t-1)'!AF56-1,"")</f>
        <v/>
      </c>
      <c r="AM56" s="399">
        <f>IFERROR(AG56/'TUOS (t-1)'!AG56-1,"")</f>
        <v>2.564102564102555E-2</v>
      </c>
      <c r="AN56" s="205"/>
    </row>
    <row r="57" spans="3:40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700000</v>
      </c>
      <c r="H57" s="252"/>
      <c r="I57" s="252">
        <v>0</v>
      </c>
      <c r="J57" s="252">
        <v>0</v>
      </c>
      <c r="K57" s="252"/>
      <c r="L57" s="252"/>
      <c r="M57" s="252"/>
      <c r="N57" s="252"/>
      <c r="O57" s="252"/>
      <c r="P57" s="252"/>
      <c r="Q57" s="252">
        <v>1</v>
      </c>
      <c r="R57" s="252"/>
      <c r="S57" s="252">
        <v>1</v>
      </c>
      <c r="T57" s="198"/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700</v>
      </c>
      <c r="AD57" s="213">
        <f>SUMPRODUCT($H57:$O57,'Q (t)'!$H57:$O57)/100</f>
        <v>0</v>
      </c>
      <c r="AE57" s="213">
        <f>SUMPRODUCT($P57:$W57,'Q (t)'!$P57:$W57)/1000</f>
        <v>300</v>
      </c>
      <c r="AF57" s="213">
        <f>SUMPRODUCT($X57:$AA57,'Q (t)'!$X57:$AA57)/1000</f>
        <v>0</v>
      </c>
      <c r="AG57" s="213">
        <f t="shared" si="2"/>
        <v>1000</v>
      </c>
      <c r="AH57" s="205"/>
      <c r="AI57" s="399">
        <f>IFERROR(AC57/'TUOS (t-1)'!AC57-1,"")</f>
        <v>2.564102564102555E-2</v>
      </c>
      <c r="AJ57" s="399" t="str">
        <f>IFERROR(AD57/'TUOS (t-1)'!AD57-1,"")</f>
        <v/>
      </c>
      <c r="AK57" s="399">
        <f>IFERROR(AE57/'TUOS (t-1)'!AE57-1,"")</f>
        <v>2.564102564102555E-2</v>
      </c>
      <c r="AL57" s="399" t="str">
        <f>IFERROR(AF57/'TUOS (t-1)'!AF57-1,"")</f>
        <v/>
      </c>
      <c r="AM57" s="399">
        <f>IFERROR(AG57/'TUOS (t-1)'!AG57-1,"")</f>
        <v>2.564102564102555E-2</v>
      </c>
      <c r="AN57" s="205"/>
    </row>
    <row r="58" spans="3:40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700000</v>
      </c>
      <c r="H58" s="252"/>
      <c r="I58" s="252">
        <v>0</v>
      </c>
      <c r="J58" s="252">
        <v>0</v>
      </c>
      <c r="K58" s="252"/>
      <c r="L58" s="252"/>
      <c r="M58" s="252"/>
      <c r="N58" s="252"/>
      <c r="O58" s="252"/>
      <c r="P58" s="252"/>
      <c r="Q58" s="252">
        <v>1</v>
      </c>
      <c r="R58" s="252"/>
      <c r="S58" s="252">
        <v>1</v>
      </c>
      <c r="T58" s="198"/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700</v>
      </c>
      <c r="AD58" s="213">
        <f>SUMPRODUCT($H58:$O58,'Q (t)'!$H58:$O58)/100</f>
        <v>0</v>
      </c>
      <c r="AE58" s="213">
        <f>SUMPRODUCT($P58:$W58,'Q (t)'!$P58:$W58)/1000</f>
        <v>300</v>
      </c>
      <c r="AF58" s="213">
        <f>SUMPRODUCT($X58:$AA58,'Q (t)'!$X58:$AA58)/1000</f>
        <v>0</v>
      </c>
      <c r="AG58" s="213">
        <f t="shared" si="2"/>
        <v>1000</v>
      </c>
      <c r="AH58" s="205"/>
      <c r="AI58" s="399">
        <f>IFERROR(AC58/'TUOS (t-1)'!AC58-1,"")</f>
        <v>2.564102564102555E-2</v>
      </c>
      <c r="AJ58" s="399" t="str">
        <f>IFERROR(AD58/'TUOS (t-1)'!AD58-1,"")</f>
        <v/>
      </c>
      <c r="AK58" s="399">
        <f>IFERROR(AE58/'TUOS (t-1)'!AE58-1,"")</f>
        <v>2.564102564102555E-2</v>
      </c>
      <c r="AL58" s="399" t="str">
        <f>IFERROR(AF58/'TUOS (t-1)'!AF58-1,"")</f>
        <v/>
      </c>
      <c r="AM58" s="399">
        <f>IFERROR(AG58/'TUOS (t-1)'!AG58-1,"")</f>
        <v>2.564102564102555E-2</v>
      </c>
      <c r="AN58" s="205"/>
    </row>
    <row r="59" spans="3:40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700000</v>
      </c>
      <c r="H59" s="252"/>
      <c r="I59" s="252">
        <v>0</v>
      </c>
      <c r="J59" s="252">
        <v>0</v>
      </c>
      <c r="K59" s="252"/>
      <c r="L59" s="252"/>
      <c r="M59" s="252"/>
      <c r="N59" s="252"/>
      <c r="O59" s="252"/>
      <c r="P59" s="252"/>
      <c r="Q59" s="252">
        <v>1</v>
      </c>
      <c r="R59" s="252"/>
      <c r="S59" s="252">
        <v>1</v>
      </c>
      <c r="T59" s="198"/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700</v>
      </c>
      <c r="AD59" s="213">
        <f>SUMPRODUCT($H59:$O59,'Q (t)'!$H59:$O59)/100</f>
        <v>0</v>
      </c>
      <c r="AE59" s="213">
        <f>SUMPRODUCT($P59:$W59,'Q (t)'!$P59:$W59)/1000</f>
        <v>300</v>
      </c>
      <c r="AF59" s="213">
        <f>SUMPRODUCT($X59:$AA59,'Q (t)'!$X59:$AA59)/1000</f>
        <v>0</v>
      </c>
      <c r="AG59" s="213">
        <f t="shared" si="2"/>
        <v>1000</v>
      </c>
      <c r="AH59" s="205"/>
      <c r="AI59" s="399">
        <f>IFERROR(AC59/'TUOS (t-1)'!AC59-1,"")</f>
        <v>2.564102564102555E-2</v>
      </c>
      <c r="AJ59" s="399" t="str">
        <f>IFERROR(AD59/'TUOS (t-1)'!AD59-1,"")</f>
        <v/>
      </c>
      <c r="AK59" s="399">
        <f>IFERROR(AE59/'TUOS (t-1)'!AE59-1,"")</f>
        <v>2.564102564102555E-2</v>
      </c>
      <c r="AL59" s="399" t="str">
        <f>IFERROR(AF59/'TUOS (t-1)'!AF59-1,"")</f>
        <v/>
      </c>
      <c r="AM59" s="399">
        <f>IFERROR(AG59/'TUOS (t-1)'!AG59-1,"")</f>
        <v>2.564102564102555E-2</v>
      </c>
      <c r="AN59" s="205"/>
    </row>
    <row r="60" spans="3:40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700000</v>
      </c>
      <c r="H60" s="252"/>
      <c r="I60" s="252">
        <v>0</v>
      </c>
      <c r="J60" s="252">
        <v>0</v>
      </c>
      <c r="K60" s="252"/>
      <c r="L60" s="252"/>
      <c r="M60" s="252"/>
      <c r="N60" s="252"/>
      <c r="O60" s="252"/>
      <c r="P60" s="252"/>
      <c r="Q60" s="252">
        <v>1</v>
      </c>
      <c r="R60" s="252"/>
      <c r="S60" s="252">
        <v>1</v>
      </c>
      <c r="T60" s="198"/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700</v>
      </c>
      <c r="AD60" s="213">
        <f>SUMPRODUCT($H60:$O60,'Q (t)'!$H60:$O60)/100</f>
        <v>0</v>
      </c>
      <c r="AE60" s="213">
        <f>SUMPRODUCT($P60:$W60,'Q (t)'!$P60:$W60)/1000</f>
        <v>300</v>
      </c>
      <c r="AF60" s="213">
        <f>SUMPRODUCT($X60:$AA60,'Q (t)'!$X60:$AA60)/1000</f>
        <v>0</v>
      </c>
      <c r="AG60" s="213">
        <f t="shared" si="2"/>
        <v>1000</v>
      </c>
      <c r="AH60" s="205"/>
      <c r="AI60" s="399">
        <f>IFERROR(AC60/'TUOS (t-1)'!AC60-1,"")</f>
        <v>2.564102564102555E-2</v>
      </c>
      <c r="AJ60" s="399" t="str">
        <f>IFERROR(AD60/'TUOS (t-1)'!AD60-1,"")</f>
        <v/>
      </c>
      <c r="AK60" s="399">
        <f>IFERROR(AE60/'TUOS (t-1)'!AE60-1,"")</f>
        <v>2.564102564102555E-2</v>
      </c>
      <c r="AL60" s="399" t="str">
        <f>IFERROR(AF60/'TUOS (t-1)'!AF60-1,"")</f>
        <v/>
      </c>
      <c r="AM60" s="399">
        <f>IFERROR(AG60/'TUOS (t-1)'!AG60-1,"")</f>
        <v>2.564102564102555E-2</v>
      </c>
      <c r="AN60" s="205"/>
    </row>
    <row r="61" spans="3:40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700000</v>
      </c>
      <c r="H61" s="252"/>
      <c r="I61" s="252">
        <v>0</v>
      </c>
      <c r="J61" s="252">
        <v>0</v>
      </c>
      <c r="K61" s="252"/>
      <c r="L61" s="252"/>
      <c r="M61" s="252"/>
      <c r="N61" s="252"/>
      <c r="O61" s="252"/>
      <c r="P61" s="252"/>
      <c r="Q61" s="252">
        <v>1</v>
      </c>
      <c r="R61" s="252"/>
      <c r="S61" s="252">
        <v>1</v>
      </c>
      <c r="T61" s="198"/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700</v>
      </c>
      <c r="AD61" s="213">
        <f>SUMPRODUCT($H61:$O61,'Q (t)'!$H61:$O61)/100</f>
        <v>0</v>
      </c>
      <c r="AE61" s="213">
        <f>SUMPRODUCT($P61:$W61,'Q (t)'!$P61:$W61)/1000</f>
        <v>300</v>
      </c>
      <c r="AF61" s="213">
        <f>SUMPRODUCT($X61:$AA61,'Q (t)'!$X61:$AA61)/1000</f>
        <v>0</v>
      </c>
      <c r="AG61" s="213">
        <f t="shared" si="2"/>
        <v>1000</v>
      </c>
      <c r="AH61" s="205"/>
      <c r="AI61" s="399">
        <f>IFERROR(AC61/'TUOS (t-1)'!AC61-1,"")</f>
        <v>2.564102564102555E-2</v>
      </c>
      <c r="AJ61" s="399" t="str">
        <f>IFERROR(AD61/'TUOS (t-1)'!AD61-1,"")</f>
        <v/>
      </c>
      <c r="AK61" s="399">
        <f>IFERROR(AE61/'TUOS (t-1)'!AE61-1,"")</f>
        <v>2.564102564102555E-2</v>
      </c>
      <c r="AL61" s="399" t="str">
        <f>IFERROR(AF61/'TUOS (t-1)'!AF61-1,"")</f>
        <v/>
      </c>
      <c r="AM61" s="399">
        <f>IFERROR(AG61/'TUOS (t-1)'!AG61-1,"")</f>
        <v>2.564102564102555E-2</v>
      </c>
      <c r="AN61" s="205"/>
    </row>
    <row r="62" spans="3:40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700000</v>
      </c>
      <c r="H62" s="252"/>
      <c r="I62" s="252">
        <v>0</v>
      </c>
      <c r="J62" s="252">
        <v>0</v>
      </c>
      <c r="K62" s="252"/>
      <c r="L62" s="252"/>
      <c r="M62" s="252"/>
      <c r="N62" s="252"/>
      <c r="O62" s="252"/>
      <c r="P62" s="252"/>
      <c r="Q62" s="252">
        <v>1</v>
      </c>
      <c r="R62" s="252"/>
      <c r="S62" s="252">
        <v>1</v>
      </c>
      <c r="T62" s="198"/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700</v>
      </c>
      <c r="AD62" s="213">
        <f>SUMPRODUCT($H62:$O62,'Q (t)'!$H62:$O62)/100</f>
        <v>0</v>
      </c>
      <c r="AE62" s="213">
        <f>SUMPRODUCT($P62:$W62,'Q (t)'!$P62:$W62)/1000</f>
        <v>300</v>
      </c>
      <c r="AF62" s="213">
        <f>SUMPRODUCT($X62:$AA62,'Q (t)'!$X62:$AA62)/1000</f>
        <v>0</v>
      </c>
      <c r="AG62" s="213">
        <f t="shared" si="2"/>
        <v>1000</v>
      </c>
      <c r="AH62" s="205"/>
      <c r="AI62" s="399">
        <f>IFERROR(AC62/'TUOS (t-1)'!AC62-1,"")</f>
        <v>2.564102564102555E-2</v>
      </c>
      <c r="AJ62" s="399" t="str">
        <f>IFERROR(AD62/'TUOS (t-1)'!AD62-1,"")</f>
        <v/>
      </c>
      <c r="AK62" s="399">
        <f>IFERROR(AE62/'TUOS (t-1)'!AE62-1,"")</f>
        <v>2.564102564102555E-2</v>
      </c>
      <c r="AL62" s="399" t="str">
        <f>IFERROR(AF62/'TUOS (t-1)'!AF62-1,"")</f>
        <v/>
      </c>
      <c r="AM62" s="399">
        <f>IFERROR(AG62/'TUOS (t-1)'!AG62-1,"")</f>
        <v>2.564102564102555E-2</v>
      </c>
      <c r="AN62" s="205"/>
    </row>
    <row r="63" spans="3:40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700000</v>
      </c>
      <c r="H63" s="252"/>
      <c r="I63" s="252">
        <v>0</v>
      </c>
      <c r="J63" s="252">
        <v>0</v>
      </c>
      <c r="K63" s="252"/>
      <c r="L63" s="252"/>
      <c r="M63" s="252"/>
      <c r="N63" s="252"/>
      <c r="O63" s="252"/>
      <c r="P63" s="252"/>
      <c r="Q63" s="252">
        <v>1</v>
      </c>
      <c r="R63" s="252"/>
      <c r="S63" s="252">
        <v>1</v>
      </c>
      <c r="T63" s="198"/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700</v>
      </c>
      <c r="AD63" s="213">
        <f>SUMPRODUCT($H63:$O63,'Q (t)'!$H63:$O63)/100</f>
        <v>0</v>
      </c>
      <c r="AE63" s="213">
        <f>SUMPRODUCT($P63:$W63,'Q (t)'!$P63:$W63)/1000</f>
        <v>300</v>
      </c>
      <c r="AF63" s="213">
        <f>SUMPRODUCT($X63:$AA63,'Q (t)'!$X63:$AA63)/1000</f>
        <v>0</v>
      </c>
      <c r="AG63" s="213">
        <f t="shared" si="2"/>
        <v>1000</v>
      </c>
      <c r="AH63" s="205"/>
      <c r="AI63" s="399">
        <f>IFERROR(AC63/'TUOS (t-1)'!AC63-1,"")</f>
        <v>2.564102564102555E-2</v>
      </c>
      <c r="AJ63" s="399" t="str">
        <f>IFERROR(AD63/'TUOS (t-1)'!AD63-1,"")</f>
        <v/>
      </c>
      <c r="AK63" s="399">
        <f>IFERROR(AE63/'TUOS (t-1)'!AE63-1,"")</f>
        <v>2.564102564102555E-2</v>
      </c>
      <c r="AL63" s="399" t="str">
        <f>IFERROR(AF63/'TUOS (t-1)'!AF63-1,"")</f>
        <v/>
      </c>
      <c r="AM63" s="399">
        <f>IFERROR(AG63/'TUOS (t-1)'!AG63-1,"")</f>
        <v>2.564102564102555E-2</v>
      </c>
      <c r="AN63" s="205"/>
    </row>
    <row r="64" spans="3:40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700000</v>
      </c>
      <c r="H64" s="252"/>
      <c r="I64" s="252">
        <v>0</v>
      </c>
      <c r="J64" s="252">
        <v>0</v>
      </c>
      <c r="K64" s="252"/>
      <c r="L64" s="252"/>
      <c r="M64" s="252"/>
      <c r="N64" s="252"/>
      <c r="O64" s="252"/>
      <c r="P64" s="252"/>
      <c r="Q64" s="252">
        <v>1</v>
      </c>
      <c r="R64" s="252"/>
      <c r="S64" s="252">
        <v>1</v>
      </c>
      <c r="T64" s="198"/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700</v>
      </c>
      <c r="AD64" s="213">
        <f>SUMPRODUCT($H64:$O64,'Q (t)'!$H64:$O64)/100</f>
        <v>0</v>
      </c>
      <c r="AE64" s="213">
        <f>SUMPRODUCT($P64:$W64,'Q (t)'!$P64:$W64)/1000</f>
        <v>300</v>
      </c>
      <c r="AF64" s="213">
        <f>SUMPRODUCT($X64:$AA64,'Q (t)'!$X64:$AA64)/1000</f>
        <v>0</v>
      </c>
      <c r="AG64" s="213">
        <f>SUM(AC64:AF64)</f>
        <v>1000</v>
      </c>
      <c r="AH64" s="205"/>
      <c r="AI64" s="399">
        <f>IFERROR(AC64/'TUOS (t-1)'!AC64-1,"")</f>
        <v>2.564102564102555E-2</v>
      </c>
      <c r="AJ64" s="399" t="str">
        <f>IFERROR(AD64/'TUOS (t-1)'!AD64-1,"")</f>
        <v/>
      </c>
      <c r="AK64" s="399">
        <f>IFERROR(AE64/'TUOS (t-1)'!AE64-1,"")</f>
        <v>2.564102564102555E-2</v>
      </c>
      <c r="AL64" s="399" t="str">
        <f>IFERROR(AF64/'TUOS (t-1)'!AF64-1,"")</f>
        <v/>
      </c>
      <c r="AM64" s="399">
        <f>IFERROR(AG64/'TUOS (t-1)'!AG64-1,"")</f>
        <v>2.564102564102555E-2</v>
      </c>
      <c r="AN64" s="205"/>
    </row>
    <row r="65" spans="1:40" s="24" customFormat="1" x14ac:dyDescent="0.2">
      <c r="C65" s="200"/>
      <c r="D65" s="196"/>
      <c r="E65" s="199"/>
      <c r="F65" s="199"/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198"/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IFERROR(AC65/'TUOS (t-1)'!AC65-1,"")</f>
        <v/>
      </c>
      <c r="AJ65" s="399" t="str">
        <f>IFERROR(AD65/'TUOS (t-1)'!AD65-1,"")</f>
        <v/>
      </c>
      <c r="AK65" s="399" t="str">
        <f>IFERROR(AE65/'TUOS (t-1)'!AE65-1,"")</f>
        <v/>
      </c>
      <c r="AL65" s="399" t="str">
        <f>IFERROR(AF65/'TUOS (t-1)'!AF65-1,"")</f>
        <v/>
      </c>
      <c r="AM65" s="399" t="str">
        <f>IFERROR(AG65/'TUOS (t-1)'!AG65-1,"")</f>
        <v/>
      </c>
      <c r="AN65" s="205"/>
    </row>
    <row r="66" spans="1:40" s="24" customFormat="1" x14ac:dyDescent="0.2">
      <c r="C66" s="200"/>
      <c r="D66" s="196"/>
      <c r="E66" s="199"/>
      <c r="F66" s="199"/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198"/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  <c r="AH66" s="205"/>
      <c r="AI66" s="399" t="str">
        <f>IFERROR(AC66/'TUOS (t-1)'!AC66-1,"")</f>
        <v/>
      </c>
      <c r="AJ66" s="399" t="str">
        <f>IFERROR(AD66/'TUOS (t-1)'!AD66-1,"")</f>
        <v/>
      </c>
      <c r="AK66" s="399" t="str">
        <f>IFERROR(AE66/'TUOS (t-1)'!AE66-1,"")</f>
        <v/>
      </c>
      <c r="AL66" s="399" t="str">
        <f>IFERROR(AF66/'TUOS (t-1)'!AF66-1,"")</f>
        <v/>
      </c>
      <c r="AM66" s="399" t="str">
        <f>IFERROR(AG66/'TUOS (t-1)'!AG66-1,"")</f>
        <v/>
      </c>
      <c r="AN66" s="205"/>
    </row>
    <row r="67" spans="1:40" s="203" customFormat="1" x14ac:dyDescent="0.2">
      <c r="A67" s="225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8000</v>
      </c>
      <c r="AD67" s="284">
        <f>SUBTOTAL(9,AD68:AD73)</f>
        <v>0</v>
      </c>
      <c r="AE67" s="284">
        <f>SUBTOTAL(9,AE68:AE73)</f>
        <v>7200</v>
      </c>
      <c r="AF67" s="284">
        <f>SUBTOTAL(9,AF68:AF73)</f>
        <v>0</v>
      </c>
      <c r="AG67" s="284">
        <f>SUBTOTAL(9,AG68:AG73)</f>
        <v>15200</v>
      </c>
      <c r="AH67" s="205"/>
      <c r="AI67" s="398">
        <f>IFERROR(AC67/'TUOS (t-1)'!AC67-1,"")</f>
        <v>2.564102564102555E-2</v>
      </c>
      <c r="AJ67" s="398" t="str">
        <f>IFERROR(AD67/'TUOS (t-1)'!AD67-1,"")</f>
        <v/>
      </c>
      <c r="AK67" s="398">
        <f>IFERROR(AE67/'TUOS (t-1)'!AE67-1,"")</f>
        <v>2.564102564102555E-2</v>
      </c>
      <c r="AL67" s="398" t="str">
        <f>IFERROR(AF67/'TUOS (t-1)'!AF67-1,"")</f>
        <v/>
      </c>
      <c r="AM67" s="398">
        <f>IFERROR(AG67/'TUOS (t-1)'!AG67-1,"")</f>
        <v>2.564102564102555E-2</v>
      </c>
      <c r="AN67" s="205"/>
    </row>
    <row r="68" spans="1:40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2000000</v>
      </c>
      <c r="H68" s="252"/>
      <c r="I68" s="252">
        <v>0</v>
      </c>
      <c r="J68" s="252">
        <v>0</v>
      </c>
      <c r="K68" s="252"/>
      <c r="L68" s="252"/>
      <c r="M68" s="252"/>
      <c r="N68" s="252"/>
      <c r="O68" s="252"/>
      <c r="P68" s="252"/>
      <c r="Q68" s="252">
        <v>1.5</v>
      </c>
      <c r="R68" s="252"/>
      <c r="S68" s="252">
        <v>1.5</v>
      </c>
      <c r="T68" s="198"/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2000</v>
      </c>
      <c r="AD68" s="213">
        <f>SUMPRODUCT($H68:$O68,'Q (t)'!$H68:$O68)/100</f>
        <v>0</v>
      </c>
      <c r="AE68" s="213">
        <f>SUMPRODUCT($P68:$W68,'Q (t)'!$P68:$W68)/1000</f>
        <v>1800</v>
      </c>
      <c r="AF68" s="213">
        <f>SUMPRODUCT($X68:$AA68,'Q (t)'!$X68:$AA68)/1000</f>
        <v>0</v>
      </c>
      <c r="AG68" s="213">
        <f t="shared" ref="AG68:AG73" si="3">SUM(AC68:AF68)</f>
        <v>3800</v>
      </c>
      <c r="AH68" s="205"/>
      <c r="AI68" s="399">
        <f>IFERROR(AC68/'TUOS (t-1)'!AC68-1,"")</f>
        <v>2.564102564102555E-2</v>
      </c>
      <c r="AJ68" s="399" t="str">
        <f>IFERROR(AD68/'TUOS (t-1)'!AD68-1,"")</f>
        <v/>
      </c>
      <c r="AK68" s="399">
        <f>IFERROR(AE68/'TUOS (t-1)'!AE68-1,"")</f>
        <v>2.564102564102555E-2</v>
      </c>
      <c r="AL68" s="399" t="str">
        <f>IFERROR(AF68/'TUOS (t-1)'!AF68-1,"")</f>
        <v/>
      </c>
      <c r="AM68" s="399">
        <f>IFERROR(AG68/'TUOS (t-1)'!AG68-1,"")</f>
        <v>2.564102564102555E-2</v>
      </c>
      <c r="AN68" s="205"/>
    </row>
    <row r="69" spans="1:40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2000000</v>
      </c>
      <c r="H69" s="252"/>
      <c r="I69" s="252">
        <v>0</v>
      </c>
      <c r="J69" s="252">
        <v>0</v>
      </c>
      <c r="K69" s="252"/>
      <c r="L69" s="252"/>
      <c r="M69" s="252"/>
      <c r="N69" s="252"/>
      <c r="O69" s="252"/>
      <c r="P69" s="252"/>
      <c r="Q69" s="252">
        <v>1.5</v>
      </c>
      <c r="R69" s="252"/>
      <c r="S69" s="252">
        <v>1.5</v>
      </c>
      <c r="T69" s="198"/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2000</v>
      </c>
      <c r="AD69" s="213">
        <f>SUMPRODUCT($H69:$O69,'Q (t)'!$H69:$O69)/100</f>
        <v>0</v>
      </c>
      <c r="AE69" s="213">
        <f>SUMPRODUCT($P69:$W69,'Q (t)'!$P69:$W69)/1000</f>
        <v>1800</v>
      </c>
      <c r="AF69" s="213">
        <f>SUMPRODUCT($X69:$AA69,'Q (t)'!$X69:$AA69)/1000</f>
        <v>0</v>
      </c>
      <c r="AG69" s="213">
        <f t="shared" si="3"/>
        <v>3800</v>
      </c>
      <c r="AH69" s="205"/>
      <c r="AI69" s="399">
        <f>IFERROR(AC69/'TUOS (t-1)'!AC69-1,"")</f>
        <v>2.564102564102555E-2</v>
      </c>
      <c r="AJ69" s="399" t="str">
        <f>IFERROR(AD69/'TUOS (t-1)'!AD69-1,"")</f>
        <v/>
      </c>
      <c r="AK69" s="399">
        <f>IFERROR(AE69/'TUOS (t-1)'!AE69-1,"")</f>
        <v>2.564102564102555E-2</v>
      </c>
      <c r="AL69" s="399" t="str">
        <f>IFERROR(AF69/'TUOS (t-1)'!AF69-1,"")</f>
        <v/>
      </c>
      <c r="AM69" s="399">
        <f>IFERROR(AG69/'TUOS (t-1)'!AG69-1,"")</f>
        <v>2.564102564102555E-2</v>
      </c>
      <c r="AN69" s="205"/>
    </row>
    <row r="70" spans="1:40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2000000</v>
      </c>
      <c r="H70" s="252"/>
      <c r="I70" s="252">
        <v>0</v>
      </c>
      <c r="J70" s="252">
        <v>0</v>
      </c>
      <c r="K70" s="252"/>
      <c r="L70" s="252"/>
      <c r="M70" s="252"/>
      <c r="N70" s="252"/>
      <c r="O70" s="252"/>
      <c r="P70" s="252"/>
      <c r="Q70" s="252">
        <v>1.5</v>
      </c>
      <c r="R70" s="252"/>
      <c r="S70" s="252">
        <v>1.5</v>
      </c>
      <c r="T70" s="198"/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2000</v>
      </c>
      <c r="AD70" s="213">
        <f>SUMPRODUCT($H70:$O70,'Q (t)'!$H70:$O70)/100</f>
        <v>0</v>
      </c>
      <c r="AE70" s="213">
        <f>SUMPRODUCT($P70:$W70,'Q (t)'!$P70:$W70)/1000</f>
        <v>1800</v>
      </c>
      <c r="AF70" s="213">
        <f>SUMPRODUCT($X70:$AA70,'Q (t)'!$X70:$AA70)/1000</f>
        <v>0</v>
      </c>
      <c r="AG70" s="213">
        <f t="shared" si="3"/>
        <v>3800</v>
      </c>
      <c r="AH70" s="205"/>
      <c r="AI70" s="399">
        <f>IFERROR(AC70/'TUOS (t-1)'!AC70-1,"")</f>
        <v>2.564102564102555E-2</v>
      </c>
      <c r="AJ70" s="399" t="str">
        <f>IFERROR(AD70/'TUOS (t-1)'!AD70-1,"")</f>
        <v/>
      </c>
      <c r="AK70" s="399">
        <f>IFERROR(AE70/'TUOS (t-1)'!AE70-1,"")</f>
        <v>2.564102564102555E-2</v>
      </c>
      <c r="AL70" s="399" t="str">
        <f>IFERROR(AF70/'TUOS (t-1)'!AF70-1,"")</f>
        <v/>
      </c>
      <c r="AM70" s="399">
        <f>IFERROR(AG70/'TUOS (t-1)'!AG70-1,"")</f>
        <v>2.564102564102555E-2</v>
      </c>
      <c r="AN70" s="205"/>
    </row>
    <row r="71" spans="1:40" s="153" customFormat="1" x14ac:dyDescent="0.2"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2000000</v>
      </c>
      <c r="H71" s="252"/>
      <c r="I71" s="252">
        <v>0</v>
      </c>
      <c r="J71" s="252">
        <v>0</v>
      </c>
      <c r="K71" s="252"/>
      <c r="L71" s="252"/>
      <c r="M71" s="252"/>
      <c r="N71" s="252"/>
      <c r="O71" s="252"/>
      <c r="P71" s="252"/>
      <c r="Q71" s="252">
        <v>1.5</v>
      </c>
      <c r="R71" s="252"/>
      <c r="S71" s="252">
        <v>1.5</v>
      </c>
      <c r="T71" s="198"/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2000</v>
      </c>
      <c r="AD71" s="213">
        <f>SUMPRODUCT($H71:$O71,'Q (t)'!$H71:$O71)/100</f>
        <v>0</v>
      </c>
      <c r="AE71" s="213">
        <f>SUMPRODUCT($P71:$W71,'Q (t)'!$P71:$W71)/1000</f>
        <v>1800</v>
      </c>
      <c r="AF71" s="213">
        <f>SUMPRODUCT($X71:$AA71,'Q (t)'!$X71:$AA71)/1000</f>
        <v>0</v>
      </c>
      <c r="AG71" s="213">
        <f t="shared" si="3"/>
        <v>3800</v>
      </c>
      <c r="AH71" s="205"/>
      <c r="AI71" s="399">
        <f>IFERROR(AC71/'TUOS (t-1)'!AC71-1,"")</f>
        <v>2.564102564102555E-2</v>
      </c>
      <c r="AJ71" s="399" t="str">
        <f>IFERROR(AD71/'TUOS (t-1)'!AD71-1,"")</f>
        <v/>
      </c>
      <c r="AK71" s="399">
        <f>IFERROR(AE71/'TUOS (t-1)'!AE71-1,"")</f>
        <v>2.564102564102555E-2</v>
      </c>
      <c r="AL71" s="399" t="str">
        <f>IFERROR(AF71/'TUOS (t-1)'!AF71-1,"")</f>
        <v/>
      </c>
      <c r="AM71" s="399">
        <f>IFERROR(AG71/'TUOS (t-1)'!AG71-1,"")</f>
        <v>2.564102564102555E-2</v>
      </c>
      <c r="AN71" s="205"/>
    </row>
    <row r="72" spans="1:40" s="24" customFormat="1" x14ac:dyDescent="0.2">
      <c r="C72" s="200"/>
      <c r="D72" s="196"/>
      <c r="E72" s="199"/>
      <c r="F72" s="199"/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198"/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  <c r="AH72" s="205"/>
      <c r="AI72" s="399" t="str">
        <f>IFERROR(AC72/'TUOS (t-1)'!AC72-1,"")</f>
        <v/>
      </c>
      <c r="AJ72" s="399" t="str">
        <f>IFERROR(AD72/'TUOS (t-1)'!AD72-1,"")</f>
        <v/>
      </c>
      <c r="AK72" s="399" t="str">
        <f>IFERROR(AE72/'TUOS (t-1)'!AE72-1,"")</f>
        <v/>
      </c>
      <c r="AL72" s="399" t="str">
        <f>IFERROR(AF72/'TUOS (t-1)'!AF72-1,"")</f>
        <v/>
      </c>
      <c r="AM72" s="399" t="str">
        <f>IFERROR(AG72/'TUOS (t-1)'!AG72-1,"")</f>
        <v/>
      </c>
      <c r="AN72" s="205"/>
    </row>
    <row r="73" spans="1:40" s="24" customFormat="1" x14ac:dyDescent="0.2">
      <c r="C73" s="200"/>
      <c r="D73" s="196"/>
      <c r="E73" s="199"/>
      <c r="F73" s="199"/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198"/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  <c r="AH73" s="205"/>
      <c r="AI73" s="399" t="str">
        <f>IFERROR(AC73/'TUOS (t-1)'!AC73-1,"")</f>
        <v/>
      </c>
      <c r="AJ73" s="399" t="str">
        <f>IFERROR(AD73/'TUOS (t-1)'!AD73-1,"")</f>
        <v/>
      </c>
      <c r="AK73" s="399" t="str">
        <f>IFERROR(AE73/'TUOS (t-1)'!AE73-1,"")</f>
        <v/>
      </c>
      <c r="AL73" s="399" t="str">
        <f>IFERROR(AF73/'TUOS (t-1)'!AF73-1,"")</f>
        <v/>
      </c>
      <c r="AM73" s="399" t="str">
        <f>IFERROR(AG73/'TUOS (t-1)'!AG73-1,"")</f>
        <v/>
      </c>
      <c r="AN73" s="205"/>
    </row>
    <row r="74" spans="1:40" s="203" customFormat="1" x14ac:dyDescent="0.2">
      <c r="A74" s="225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1450</v>
      </c>
      <c r="AE74" s="284">
        <f>SUBTOTAL(9,AE75:AE80)</f>
        <v>0</v>
      </c>
      <c r="AF74" s="284">
        <f>SUBTOTAL(9,AF75:AF80)</f>
        <v>0</v>
      </c>
      <c r="AG74" s="284">
        <f>SUBTOTAL(9,AG75:AG80)</f>
        <v>1450</v>
      </c>
      <c r="AH74" s="205"/>
      <c r="AI74" s="398" t="str">
        <f>IFERROR(AC74/'TUOS (t-1)'!AC74-1,"")</f>
        <v/>
      </c>
      <c r="AJ74" s="398">
        <f>IFERROR(AD74/'TUOS (t-1)'!AD74-1,"")</f>
        <v>2.564102564102555E-2</v>
      </c>
      <c r="AK74" s="398" t="str">
        <f>IFERROR(AE74/'TUOS (t-1)'!AE74-1,"")</f>
        <v/>
      </c>
      <c r="AL74" s="398" t="str">
        <f>IFERROR(AF74/'TUOS (t-1)'!AF74-1,"")</f>
        <v/>
      </c>
      <c r="AM74" s="398">
        <f>IFERROR(AG74/'TUOS (t-1)'!AG74-1,"")</f>
        <v>2.564102564102555E-2</v>
      </c>
      <c r="AN74" s="205"/>
    </row>
    <row r="75" spans="1:40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/>
      <c r="H75" s="252">
        <v>1</v>
      </c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198"/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1000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1000</v>
      </c>
      <c r="AH75" s="205"/>
      <c r="AI75" s="399" t="str">
        <f>IFERROR(AC75/'TUOS (t-1)'!AC75-1,"")</f>
        <v/>
      </c>
      <c r="AJ75" s="399">
        <f>IFERROR(AD75/'TUOS (t-1)'!AD75-1,"")</f>
        <v>2.564102564102555E-2</v>
      </c>
      <c r="AK75" s="399" t="str">
        <f>IFERROR(AE75/'TUOS (t-1)'!AE75-1,"")</f>
        <v/>
      </c>
      <c r="AL75" s="399" t="str">
        <f>IFERROR(AF75/'TUOS (t-1)'!AF75-1,"")</f>
        <v/>
      </c>
      <c r="AM75" s="399">
        <f>IFERROR(AG75/'TUOS (t-1)'!AG75-1,"")</f>
        <v>2.564102564102555E-2</v>
      </c>
      <c r="AN75" s="205"/>
    </row>
    <row r="76" spans="1:40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/>
      <c r="H76" s="252">
        <v>1</v>
      </c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198"/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100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100</v>
      </c>
      <c r="AH76" s="205"/>
      <c r="AI76" s="399" t="str">
        <f>IFERROR(AC76/'TUOS (t-1)'!AC76-1,"")</f>
        <v/>
      </c>
      <c r="AJ76" s="399">
        <f>IFERROR(AD76/'TUOS (t-1)'!AD76-1,"")</f>
        <v>2.564102564102555E-2</v>
      </c>
      <c r="AK76" s="399" t="str">
        <f>IFERROR(AE76/'TUOS (t-1)'!AE76-1,"")</f>
        <v/>
      </c>
      <c r="AL76" s="399" t="str">
        <f>IFERROR(AF76/'TUOS (t-1)'!AF76-1,"")</f>
        <v/>
      </c>
      <c r="AM76" s="399">
        <f>IFERROR(AG76/'TUOS (t-1)'!AG76-1,"")</f>
        <v>2.564102564102555E-2</v>
      </c>
      <c r="AN76" s="205"/>
    </row>
    <row r="77" spans="1:40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/>
      <c r="H77" s="252"/>
      <c r="I77" s="252"/>
      <c r="J77" s="252"/>
      <c r="K77" s="252"/>
      <c r="L77" s="252">
        <v>1</v>
      </c>
      <c r="M77" s="252">
        <v>1</v>
      </c>
      <c r="N77" s="252"/>
      <c r="O77" s="252"/>
      <c r="P77" s="252"/>
      <c r="Q77" s="252"/>
      <c r="R77" s="252"/>
      <c r="S77" s="252"/>
      <c r="T77" s="198"/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300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300</v>
      </c>
      <c r="AH77" s="211"/>
      <c r="AI77" s="399" t="str">
        <f>IFERROR(AC77/'TUOS (t-1)'!AC77-1,"")</f>
        <v/>
      </c>
      <c r="AJ77" s="399">
        <f>IFERROR(AD77/'TUOS (t-1)'!AD77-1,"")</f>
        <v>2.564102564102555E-2</v>
      </c>
      <c r="AK77" s="399" t="str">
        <f>IFERROR(AE77/'TUOS (t-1)'!AE77-1,"")</f>
        <v/>
      </c>
      <c r="AL77" s="399" t="str">
        <f>IFERROR(AF77/'TUOS (t-1)'!AF77-1,"")</f>
        <v/>
      </c>
      <c r="AM77" s="399">
        <f>IFERROR(AG77/'TUOS (t-1)'!AG77-1,"")</f>
        <v>2.564102564102555E-2</v>
      </c>
      <c r="AN77" s="211"/>
    </row>
    <row r="78" spans="1:40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/>
      <c r="H78" s="252">
        <v>1</v>
      </c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198"/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50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50</v>
      </c>
      <c r="AH78" s="211"/>
      <c r="AI78" s="399" t="str">
        <f>IFERROR(AC78/'TUOS (t-1)'!AC78-1,"")</f>
        <v/>
      </c>
      <c r="AJ78" s="399">
        <f>IFERROR(AD78/'TUOS (t-1)'!AD78-1,"")</f>
        <v>2.564102564102555E-2</v>
      </c>
      <c r="AK78" s="399" t="str">
        <f>IFERROR(AE78/'TUOS (t-1)'!AE78-1,"")</f>
        <v/>
      </c>
      <c r="AL78" s="399" t="str">
        <f>IFERROR(AF78/'TUOS (t-1)'!AF78-1,"")</f>
        <v/>
      </c>
      <c r="AM78" s="399">
        <f>IFERROR(AG78/'TUOS (t-1)'!AG78-1,"")</f>
        <v>2.564102564102555E-2</v>
      </c>
      <c r="AN78" s="211"/>
    </row>
    <row r="79" spans="1:40" s="24" customFormat="1" x14ac:dyDescent="0.2">
      <c r="C79" s="200"/>
      <c r="D79" s="196"/>
      <c r="E79" s="199"/>
      <c r="F79" s="199"/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198"/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  <c r="AH79" s="211"/>
      <c r="AI79" s="399" t="str">
        <f>IFERROR(AC79/'TUOS (t-1)'!AC79-1,"")</f>
        <v/>
      </c>
      <c r="AJ79" s="399" t="str">
        <f>IFERROR(AD79/'TUOS (t-1)'!AD79-1,"")</f>
        <v/>
      </c>
      <c r="AK79" s="399" t="str">
        <f>IFERROR(AE79/'TUOS (t-1)'!AE79-1,"")</f>
        <v/>
      </c>
      <c r="AL79" s="399" t="str">
        <f>IFERROR(AF79/'TUOS (t-1)'!AF79-1,"")</f>
        <v/>
      </c>
      <c r="AM79" s="399" t="str">
        <f>IFERROR(AG79/'TUOS (t-1)'!AG79-1,"")</f>
        <v/>
      </c>
      <c r="AN79" s="211"/>
    </row>
    <row r="80" spans="1:40" s="24" customFormat="1" x14ac:dyDescent="0.2">
      <c r="C80" s="200"/>
      <c r="D80" s="196"/>
      <c r="E80" s="199"/>
      <c r="F80" s="199"/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198"/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  <c r="AH80" s="211"/>
      <c r="AI80" s="399" t="str">
        <f>IFERROR(AC80/'TUOS (t-1)'!AC80-1,"")</f>
        <v/>
      </c>
      <c r="AJ80" s="399" t="str">
        <f>IFERROR(AD80/'TUOS (t-1)'!AD80-1,"")</f>
        <v/>
      </c>
      <c r="AK80" s="399" t="str">
        <f>IFERROR(AE80/'TUOS (t-1)'!AE80-1,"")</f>
        <v/>
      </c>
      <c r="AL80" s="399" t="str">
        <f>IFERROR(AF80/'TUOS (t-1)'!AF80-1,"")</f>
        <v/>
      </c>
      <c r="AM80" s="399" t="str">
        <f>IFERROR(AG80/'TUOS (t-1)'!AG80-1,"")</f>
        <v/>
      </c>
      <c r="AN80" s="211"/>
    </row>
    <row r="81" spans="1:40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</row>
    <row r="82" spans="1:40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24600000</v>
      </c>
      <c r="H82" s="281">
        <f t="shared" si="5"/>
        <v>9</v>
      </c>
      <c r="I82" s="281">
        <f t="shared" si="5"/>
        <v>21</v>
      </c>
      <c r="J82" s="281">
        <f t="shared" si="5"/>
        <v>21</v>
      </c>
      <c r="K82" s="281">
        <f t="shared" si="5"/>
        <v>9</v>
      </c>
      <c r="L82" s="281">
        <f t="shared" si="5"/>
        <v>7</v>
      </c>
      <c r="M82" s="281">
        <f t="shared" si="5"/>
        <v>7.7375002296560016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30</v>
      </c>
      <c r="R82" s="281">
        <f t="shared" si="5"/>
        <v>0</v>
      </c>
      <c r="S82" s="281">
        <f t="shared" si="5"/>
        <v>30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24600</v>
      </c>
      <c r="AD82" s="281">
        <f>SUBTOTAL(9,AD$14:AD$80)</f>
        <v>142855.00229656001</v>
      </c>
      <c r="AE82" s="281">
        <f>SUBTOTAL(9,AE$14:AE$80)</f>
        <v>24300</v>
      </c>
      <c r="AF82" s="281">
        <f>SUBTOTAL(9,AF$14:AF$80)</f>
        <v>0</v>
      </c>
      <c r="AG82" s="281">
        <f>SUBTOTAL(9,AG$14:AG$80)</f>
        <v>191755.00229656001</v>
      </c>
      <c r="AH82" s="211"/>
      <c r="AI82" s="401">
        <f>IFERROR(AC82/'TUOS (t-1)'!AC82-1,"")</f>
        <v>2.564102564102555E-2</v>
      </c>
      <c r="AJ82" s="401">
        <f>IFERROR(AD82/'TUOS (t-1)'!AD82-1,"")</f>
        <v>2.564102564102555E-2</v>
      </c>
      <c r="AK82" s="401">
        <f>IFERROR(AE82/'TUOS (t-1)'!AE82-1,"")</f>
        <v>2.564102564102555E-2</v>
      </c>
      <c r="AL82" s="401" t="str">
        <f>IFERROR(AF82/'TUOS (t-1)'!AF82-1,"")</f>
        <v/>
      </c>
      <c r="AM82" s="401">
        <f>IFERROR(AG82/'TUOS (t-1)'!AG82-1,"")</f>
        <v>2.564102564102555E-2</v>
      </c>
      <c r="AN82" s="211"/>
    </row>
    <row r="83" spans="1:40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  <c r="AI83" s="402"/>
      <c r="AJ83" s="402"/>
      <c r="AK83" s="402"/>
      <c r="AL83" s="402"/>
      <c r="AM83" s="402"/>
    </row>
    <row r="84" spans="1:40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0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6</v>
      </c>
      <c r="I85" s="297">
        <f t="shared" si="6"/>
        <v>4</v>
      </c>
      <c r="J85" s="297">
        <f t="shared" si="6"/>
        <v>4</v>
      </c>
      <c r="K85" s="297">
        <f t="shared" si="6"/>
        <v>4</v>
      </c>
      <c r="L85" s="297">
        <f t="shared" si="6"/>
        <v>6</v>
      </c>
      <c r="M85" s="297">
        <f t="shared" si="6"/>
        <v>6.7375002296560016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83605.002296560007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83605.002296560007</v>
      </c>
      <c r="AI85" s="399" t="str">
        <f>IFERROR(AC85/'TUOS (t-1)'!AC85-1,"")</f>
        <v/>
      </c>
      <c r="AJ85" s="399">
        <f>IFERROR(AD85/'TUOS (t-1)'!AD85-1,"")</f>
        <v>2.564102564102555E-2</v>
      </c>
      <c r="AK85" s="399" t="str">
        <f>IFERROR(AE85/'TUOS (t-1)'!AE85-1,"")</f>
        <v/>
      </c>
      <c r="AL85" s="399" t="str">
        <f>IFERROR(AF85/'TUOS (t-1)'!AF85-1,"")</f>
        <v/>
      </c>
      <c r="AM85" s="399">
        <f>IFERROR(AG85/'TUOS (t-1)'!AG85-1,"")</f>
        <v>2.564102564102555E-2</v>
      </c>
    </row>
    <row r="86" spans="1:40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2</v>
      </c>
      <c r="J86" s="297">
        <f t="shared" si="7"/>
        <v>2</v>
      </c>
      <c r="K86" s="297">
        <f t="shared" si="7"/>
        <v>2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1</v>
      </c>
      <c r="R86" s="297">
        <f t="shared" si="7"/>
        <v>0</v>
      </c>
      <c r="S86" s="297">
        <f t="shared" si="7"/>
        <v>1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37400</v>
      </c>
      <c r="AE86" s="288">
        <f>SUBTOTAL(9,AE$29:AE$33)</f>
        <v>7500</v>
      </c>
      <c r="AF86" s="288">
        <f>SUBTOTAL(9,AF$29:AF$33)</f>
        <v>0</v>
      </c>
      <c r="AG86" s="288">
        <f>SUBTOTAL(9,AG$29:AG$33)</f>
        <v>44900</v>
      </c>
      <c r="AI86" s="399" t="str">
        <f>IFERROR(AC86/'TUOS (t-1)'!AC86-1,"")</f>
        <v/>
      </c>
      <c r="AJ86" s="399">
        <f>IFERROR(AD86/'TUOS (t-1)'!AD86-1,"")</f>
        <v>2.564102564102555E-2</v>
      </c>
      <c r="AK86" s="399">
        <f>IFERROR(AE86/'TUOS (t-1)'!AE86-1,"")</f>
        <v>2.564102564102555E-2</v>
      </c>
      <c r="AL86" s="399" t="str">
        <f>IFERROR(AF86/'TUOS (t-1)'!AF86-1,"")</f>
        <v/>
      </c>
      <c r="AM86" s="399">
        <f>IFERROR(AG86/'TUOS (t-1)'!AG86-1,"")</f>
        <v>2.564102564102555E-2</v>
      </c>
    </row>
    <row r="87" spans="1:40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5400000</v>
      </c>
      <c r="H87" s="297">
        <f t="shared" si="8"/>
        <v>0</v>
      </c>
      <c r="I87" s="297">
        <f t="shared" si="8"/>
        <v>10</v>
      </c>
      <c r="J87" s="297">
        <f t="shared" si="8"/>
        <v>10</v>
      </c>
      <c r="K87" s="297">
        <f t="shared" si="8"/>
        <v>1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10</v>
      </c>
      <c r="R87" s="297">
        <f t="shared" si="8"/>
        <v>0</v>
      </c>
      <c r="S87" s="297">
        <f t="shared" si="8"/>
        <v>10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5400</v>
      </c>
      <c r="AD87" s="288">
        <f>SUBTOTAL(9,AD$34:AD$46)</f>
        <v>16450</v>
      </c>
      <c r="AE87" s="288">
        <f>SUBTOTAL(9,AE$34:AE$46)</f>
        <v>5700</v>
      </c>
      <c r="AF87" s="288">
        <f>SUBTOTAL(9,AF$34:AF$46)</f>
        <v>0</v>
      </c>
      <c r="AG87" s="288">
        <f>SUBTOTAL(9,AG$34:AG$46)</f>
        <v>27550</v>
      </c>
      <c r="AI87" s="399">
        <f>IFERROR(AC87/'TUOS (t-1)'!AC87-1,"")</f>
        <v>2.564102564102555E-2</v>
      </c>
      <c r="AJ87" s="399">
        <f>IFERROR(AD87/'TUOS (t-1)'!AD87-1,"")</f>
        <v>2.564102564102555E-2</v>
      </c>
      <c r="AK87" s="399">
        <f>IFERROR(AE87/'TUOS (t-1)'!AE87-1,"")</f>
        <v>2.564102564102555E-2</v>
      </c>
      <c r="AL87" s="399" t="str">
        <f>IFERROR(AF87/'TUOS (t-1)'!AF87-1,"")</f>
        <v/>
      </c>
      <c r="AM87" s="399">
        <f>IFERROR(AG87/'TUOS (t-1)'!AG87-1,"")</f>
        <v>2.564102564102555E-2</v>
      </c>
    </row>
    <row r="88" spans="1:40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11200000</v>
      </c>
      <c r="H88" s="297">
        <f t="shared" si="9"/>
        <v>0</v>
      </c>
      <c r="I88" s="297">
        <f t="shared" si="9"/>
        <v>5</v>
      </c>
      <c r="J88" s="297">
        <f t="shared" si="9"/>
        <v>5</v>
      </c>
      <c r="K88" s="297">
        <f t="shared" si="9"/>
        <v>2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13</v>
      </c>
      <c r="R88" s="297">
        <f t="shared" si="9"/>
        <v>0</v>
      </c>
      <c r="S88" s="297">
        <f t="shared" si="9"/>
        <v>13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11200</v>
      </c>
      <c r="AD88" s="288">
        <f>SUBTOTAL(9,AD$47:AD$66)</f>
        <v>3950</v>
      </c>
      <c r="AE88" s="288">
        <f>SUBTOTAL(9,AE$47:AE$66)</f>
        <v>3900</v>
      </c>
      <c r="AF88" s="288">
        <f>SUBTOTAL(9,AF$47:AF$66)</f>
        <v>0</v>
      </c>
      <c r="AG88" s="288">
        <f>SUBTOTAL(9,AG$47:AG$66)</f>
        <v>19050</v>
      </c>
      <c r="AI88" s="399">
        <f>IFERROR(AC88/'TUOS (t-1)'!AC88-1,"")</f>
        <v>2.564102564102555E-2</v>
      </c>
      <c r="AJ88" s="399">
        <f>IFERROR(AD88/'TUOS (t-1)'!AD88-1,"")</f>
        <v>2.564102564102555E-2</v>
      </c>
      <c r="AK88" s="399">
        <f>IFERROR(AE88/'TUOS (t-1)'!AE88-1,"")</f>
        <v>2.564102564102555E-2</v>
      </c>
      <c r="AL88" s="399" t="str">
        <f>IFERROR(AF88/'TUOS (t-1)'!AF88-1,"")</f>
        <v/>
      </c>
      <c r="AM88" s="399">
        <f>IFERROR(AG88/'TUOS (t-1)'!AG88-1,"")</f>
        <v>2.564102564102555E-2</v>
      </c>
    </row>
    <row r="89" spans="1:40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8000000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6</v>
      </c>
      <c r="R89" s="297">
        <f t="shared" si="10"/>
        <v>0</v>
      </c>
      <c r="S89" s="297">
        <f t="shared" si="10"/>
        <v>6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8000</v>
      </c>
      <c r="AD89" s="288">
        <f>SUBTOTAL(9,AD$67:AD$73)</f>
        <v>0</v>
      </c>
      <c r="AE89" s="288">
        <f>SUBTOTAL(9,AE$67:AE$73)</f>
        <v>7200</v>
      </c>
      <c r="AF89" s="288">
        <f>SUBTOTAL(9,AF$67:AF$73)</f>
        <v>0</v>
      </c>
      <c r="AG89" s="288">
        <f>SUBTOTAL(9,AG$67:AG$73)</f>
        <v>15200</v>
      </c>
      <c r="AI89" s="399">
        <f>IFERROR(AC89/'TUOS (t-1)'!AC89-1,"")</f>
        <v>2.564102564102555E-2</v>
      </c>
      <c r="AJ89" s="399" t="str">
        <f>IFERROR(AD89/'TUOS (t-1)'!AD89-1,"")</f>
        <v/>
      </c>
      <c r="AK89" s="399">
        <f>IFERROR(AE89/'TUOS (t-1)'!AE89-1,"")</f>
        <v>2.564102564102555E-2</v>
      </c>
      <c r="AL89" s="399" t="str">
        <f>IFERROR(AF89/'TUOS (t-1)'!AF89-1,"")</f>
        <v/>
      </c>
      <c r="AM89" s="399">
        <f>IFERROR(AG89/'TUOS (t-1)'!AG89-1,"")</f>
        <v>2.564102564102555E-2</v>
      </c>
    </row>
    <row r="90" spans="1:40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3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1</v>
      </c>
      <c r="M90" s="297">
        <f t="shared" si="11"/>
        <v>1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1450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1450</v>
      </c>
      <c r="AI90" s="399" t="str">
        <f>IFERROR(AC90/'TUOS (t-1)'!AC90-1,"")</f>
        <v/>
      </c>
      <c r="AJ90" s="399">
        <f>IFERROR(AD90/'TUOS (t-1)'!AD90-1,"")</f>
        <v>2.564102564102555E-2</v>
      </c>
      <c r="AK90" s="399" t="str">
        <f>IFERROR(AE90/'TUOS (t-1)'!AE90-1,"")</f>
        <v/>
      </c>
      <c r="AL90" s="399" t="str">
        <f>IFERROR(AF90/'TUOS (t-1)'!AF90-1,"")</f>
        <v/>
      </c>
      <c r="AM90" s="399">
        <f>IFERROR(AG90/'TUOS (t-1)'!AG90-1,"")</f>
        <v>2.564102564102555E-2</v>
      </c>
    </row>
    <row r="91" spans="1:40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0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0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2">SUM(G85:G92)</f>
        <v>24600000</v>
      </c>
      <c r="H93" s="330">
        <f t="shared" si="12"/>
        <v>9</v>
      </c>
      <c r="I93" s="330">
        <f t="shared" si="12"/>
        <v>21</v>
      </c>
      <c r="J93" s="330">
        <f t="shared" si="12"/>
        <v>21</v>
      </c>
      <c r="K93" s="330">
        <f t="shared" si="12"/>
        <v>9</v>
      </c>
      <c r="L93" s="330">
        <f t="shared" si="12"/>
        <v>7</v>
      </c>
      <c r="M93" s="330">
        <f t="shared" si="12"/>
        <v>7.7375002296560016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30</v>
      </c>
      <c r="R93" s="330">
        <f t="shared" si="12"/>
        <v>0</v>
      </c>
      <c r="S93" s="330">
        <f t="shared" si="12"/>
        <v>30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24600</v>
      </c>
      <c r="AD93" s="323">
        <f>SUM(AD85:AD92)</f>
        <v>142855.00229656001</v>
      </c>
      <c r="AE93" s="323">
        <f>SUM(AE85:AE92)</f>
        <v>24300</v>
      </c>
      <c r="AF93" s="323">
        <f>SUM(AF85:AF92)</f>
        <v>0</v>
      </c>
      <c r="AG93" s="323">
        <f>SUM(AG85:AG92)</f>
        <v>191755.00229656001</v>
      </c>
      <c r="AI93" s="406"/>
      <c r="AJ93" s="406"/>
      <c r="AK93" s="406"/>
      <c r="AL93" s="406"/>
      <c r="AM93" s="406"/>
    </row>
    <row r="94" spans="1:40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24600000</v>
      </c>
      <c r="H94" s="331"/>
      <c r="I94" s="332"/>
      <c r="J94" s="332"/>
      <c r="K94" s="332"/>
      <c r="L94" s="332"/>
      <c r="M94" s="332"/>
      <c r="N94" s="332"/>
      <c r="O94" s="333">
        <f>SUM(H93:O93)</f>
        <v>74.737500229656007</v>
      </c>
      <c r="P94" s="331"/>
      <c r="Q94" s="332"/>
      <c r="R94" s="332"/>
      <c r="S94" s="333">
        <f>SUM(P93:S93)</f>
        <v>60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24600</v>
      </c>
      <c r="AD94" s="325"/>
      <c r="AE94" s="325"/>
      <c r="AF94" s="326">
        <f>SUM(AD93:AF93)</f>
        <v>167155.00229656001</v>
      </c>
      <c r="AG94" s="322">
        <f>SUM(AC93:AF93)</f>
        <v>191755.00229656001</v>
      </c>
      <c r="AI94" s="406"/>
      <c r="AJ94" s="406"/>
      <c r="AK94" s="406"/>
      <c r="AL94" s="406"/>
      <c r="AM94" s="406"/>
    </row>
    <row r="95" spans="1:40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24600134.737500228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191755.00229656001</v>
      </c>
      <c r="AI95" s="406"/>
      <c r="AJ95" s="406"/>
      <c r="AK95" s="406"/>
      <c r="AL95" s="406"/>
      <c r="AM95" s="406"/>
    </row>
    <row r="96" spans="1:40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  <row r="97" spans="1:39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/>
      <c r="AI97" s="377"/>
      <c r="AJ97" s="377"/>
      <c r="AK97" s="377"/>
      <c r="AL97" s="377"/>
      <c r="AM97" s="404" t="s">
        <v>120</v>
      </c>
    </row>
  </sheetData>
  <mergeCells count="14">
    <mergeCell ref="C12:C13"/>
    <mergeCell ref="D12:D13"/>
    <mergeCell ref="E12:E13"/>
    <mergeCell ref="X12:AA12"/>
    <mergeCell ref="H11:K11"/>
    <mergeCell ref="L11:O11"/>
    <mergeCell ref="P11:S11"/>
    <mergeCell ref="T11:W11"/>
    <mergeCell ref="X11:AA11"/>
    <mergeCell ref="F12:F13"/>
    <mergeCell ref="H12:K12"/>
    <mergeCell ref="L12:O12"/>
    <mergeCell ref="P12:S12"/>
    <mergeCell ref="T12:W12"/>
  </mergeCells>
  <conditionalFormatting sqref="G75:AA78 G15:AA28 G30:AA31 G48:AA64 G68:AA71 G35:AA44">
    <cfRule type="cellIs" dxfId="683" priority="24" operator="equal">
      <formula>""</formula>
    </cfRule>
    <cfRule type="expression" dxfId="682" priority="25">
      <formula>$G$7=""</formula>
    </cfRule>
  </conditionalFormatting>
  <conditionalFormatting sqref="G81:S81">
    <cfRule type="cellIs" dxfId="681" priority="20" operator="equal">
      <formula>""</formula>
    </cfRule>
    <cfRule type="expression" dxfId="680" priority="21">
      <formula>$G$7=""</formula>
    </cfRule>
  </conditionalFormatting>
  <conditionalFormatting sqref="T81:W81">
    <cfRule type="cellIs" dxfId="679" priority="18" operator="equal">
      <formula>""</formula>
    </cfRule>
    <cfRule type="expression" dxfId="678" priority="19">
      <formula>$G$7=""</formula>
    </cfRule>
  </conditionalFormatting>
  <conditionalFormatting sqref="X81:AA81">
    <cfRule type="cellIs" dxfId="677" priority="16" operator="equal">
      <formula>""</formula>
    </cfRule>
    <cfRule type="expression" dxfId="676" priority="17">
      <formula>$G$7=""</formula>
    </cfRule>
  </conditionalFormatting>
  <conditionalFormatting sqref="G96:S96">
    <cfRule type="cellIs" dxfId="675" priority="15" stopIfTrue="1" operator="notEqual">
      <formula>TRUE</formula>
    </cfRule>
  </conditionalFormatting>
  <conditionalFormatting sqref="T96:AA96">
    <cfRule type="cellIs" dxfId="674" priority="14" stopIfTrue="1" operator="notEqual">
      <formula>TRUE</formula>
    </cfRule>
  </conditionalFormatting>
  <conditionalFormatting sqref="AC96:AF96">
    <cfRule type="cellIs" dxfId="673" priority="13" stopIfTrue="1" operator="notEqual">
      <formula>TRUE</formula>
    </cfRule>
  </conditionalFormatting>
  <conditionalFormatting sqref="AG96">
    <cfRule type="cellIs" dxfId="672" priority="12" stopIfTrue="1" operator="notEqual">
      <formula>TRUE</formula>
    </cfRule>
  </conditionalFormatting>
  <conditionalFormatting sqref="G32:AA33">
    <cfRule type="cellIs" dxfId="671" priority="9" operator="equal">
      <formula>""</formula>
    </cfRule>
    <cfRule type="expression" dxfId="670" priority="10">
      <formula>$G$7=""</formula>
    </cfRule>
  </conditionalFormatting>
  <conditionalFormatting sqref="G45:AA46">
    <cfRule type="cellIs" dxfId="669" priority="7" operator="equal">
      <formula>""</formula>
    </cfRule>
    <cfRule type="expression" dxfId="668" priority="8">
      <formula>$G$7=""</formula>
    </cfRule>
  </conditionalFormatting>
  <conditionalFormatting sqref="G65:AA66">
    <cfRule type="cellIs" dxfId="667" priority="5" operator="equal">
      <formula>""</formula>
    </cfRule>
    <cfRule type="expression" dxfId="666" priority="6">
      <formula>$G$7=""</formula>
    </cfRule>
  </conditionalFormatting>
  <conditionalFormatting sqref="G72:AA73">
    <cfRule type="cellIs" dxfId="665" priority="3" operator="equal">
      <formula>""</formula>
    </cfRule>
    <cfRule type="expression" dxfId="664" priority="4">
      <formula>$G$7=""</formula>
    </cfRule>
  </conditionalFormatting>
  <conditionalFormatting sqref="G79:AA80">
    <cfRule type="cellIs" dxfId="663" priority="1" operator="equal">
      <formula>""</formula>
    </cfRule>
    <cfRule type="expression" dxfId="662" priority="2">
      <formula>$G$7=""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P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7" sqref="I7"/>
    </sheetView>
  </sheetViews>
  <sheetFormatPr defaultRowHeight="12.75" x14ac:dyDescent="0.2"/>
  <cols>
    <col min="1" max="1" width="2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" style="26" customWidth="1"/>
    <col min="8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35" width="12.85546875" style="377" customWidth="1"/>
    <col min="36" max="38" width="10.7109375" style="377" customWidth="1"/>
    <col min="39" max="39" width="13.5703125" style="405" customWidth="1"/>
    <col min="40" max="40" width="4.42578125" style="203" customWidth="1"/>
    <col min="41" max="41" width="12.42578125" style="40" customWidth="1"/>
    <col min="42" max="42" width="4.42578125" style="203" customWidth="1"/>
    <col min="43" max="16384" width="9.140625" style="40"/>
  </cols>
  <sheetData>
    <row r="1" spans="1:42" ht="18" x14ac:dyDescent="0.25">
      <c r="AC1" s="226"/>
      <c r="AD1" s="226"/>
      <c r="AE1" s="226"/>
      <c r="AF1" s="226"/>
      <c r="AG1" s="226"/>
      <c r="AH1" s="225"/>
      <c r="AJ1" s="378"/>
      <c r="AK1" s="379"/>
      <c r="AL1" s="379"/>
      <c r="AM1" s="380"/>
      <c r="AN1" s="225"/>
      <c r="AP1" s="225"/>
    </row>
    <row r="2" spans="1:42" hidden="1" x14ac:dyDescent="0.2">
      <c r="G2" s="197"/>
      <c r="AC2" s="226"/>
      <c r="AD2" s="226"/>
      <c r="AE2" s="226"/>
      <c r="AF2" s="226"/>
      <c r="AG2" s="227"/>
      <c r="AH2" s="225"/>
      <c r="AI2" s="381"/>
      <c r="AJ2" s="381"/>
      <c r="AK2" s="381"/>
      <c r="AL2" s="381"/>
      <c r="AM2" s="382"/>
      <c r="AN2" s="225"/>
      <c r="AP2" s="225"/>
    </row>
    <row r="3" spans="1:42" hidden="1" x14ac:dyDescent="0.2">
      <c r="G3" s="197"/>
      <c r="AC3" s="226"/>
      <c r="AD3" s="226"/>
      <c r="AE3" s="226"/>
      <c r="AF3" s="226"/>
      <c r="AG3" s="227"/>
      <c r="AH3" s="225"/>
      <c r="AI3" s="381"/>
      <c r="AJ3" s="381"/>
      <c r="AK3" s="381"/>
      <c r="AL3" s="381"/>
      <c r="AM3" s="382"/>
      <c r="AN3" s="225"/>
      <c r="AP3" s="225"/>
    </row>
    <row r="4" spans="1:42" hidden="1" x14ac:dyDescent="0.2">
      <c r="G4" s="197"/>
      <c r="AC4" s="226"/>
      <c r="AD4" s="226"/>
      <c r="AE4" s="226"/>
      <c r="AF4" s="226"/>
      <c r="AG4" s="227"/>
      <c r="AH4" s="225"/>
      <c r="AI4" s="381"/>
      <c r="AJ4" s="381"/>
      <c r="AK4" s="381"/>
      <c r="AL4" s="381"/>
      <c r="AM4" s="382"/>
      <c r="AN4" s="225"/>
      <c r="AP4" s="225"/>
    </row>
    <row r="5" spans="1:42" hidden="1" x14ac:dyDescent="0.2">
      <c r="G5" s="197"/>
      <c r="AC5" s="226"/>
      <c r="AD5" s="226"/>
      <c r="AE5" s="226"/>
      <c r="AF5" s="226"/>
      <c r="AG5" s="227"/>
      <c r="AH5" s="225"/>
      <c r="AI5" s="381"/>
      <c r="AJ5" s="381"/>
      <c r="AK5" s="381"/>
      <c r="AL5" s="381"/>
      <c r="AM5" s="382"/>
      <c r="AN5" s="225"/>
      <c r="AP5" s="225"/>
    </row>
    <row r="6" spans="1:42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  <c r="AI6" s="383"/>
      <c r="AJ6" s="381"/>
      <c r="AK6" s="381"/>
      <c r="AL6" s="381"/>
      <c r="AM6" s="382"/>
      <c r="AN6" s="230"/>
      <c r="AP6" s="230"/>
    </row>
    <row r="7" spans="1:42" ht="18" x14ac:dyDescent="0.25">
      <c r="C7" s="232" t="str">
        <f>DNSP</f>
        <v>Endeavour Energy</v>
      </c>
      <c r="D7" s="179"/>
      <c r="G7" s="235" t="s">
        <v>91</v>
      </c>
      <c r="H7" s="233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  <c r="AJ7" s="378"/>
      <c r="AK7" s="379"/>
      <c r="AL7" s="379"/>
      <c r="AM7" s="384"/>
      <c r="AN7" s="236"/>
      <c r="AP7" s="236"/>
    </row>
    <row r="8" spans="1:42" x14ac:dyDescent="0.2">
      <c r="C8" s="181"/>
      <c r="D8" s="179"/>
      <c r="AB8" s="180"/>
      <c r="AC8" s="345"/>
      <c r="AD8" s="345"/>
      <c r="AE8" s="345"/>
      <c r="AF8" s="345"/>
      <c r="AG8" s="345"/>
      <c r="AH8" s="236"/>
      <c r="AI8" s="408" t="s">
        <v>76</v>
      </c>
      <c r="AJ8" s="408" t="s">
        <v>77</v>
      </c>
      <c r="AK8" s="408" t="s">
        <v>78</v>
      </c>
      <c r="AL8" s="408" t="s">
        <v>79</v>
      </c>
      <c r="AM8" s="409" t="s">
        <v>67</v>
      </c>
      <c r="AN8" s="236"/>
      <c r="AP8" s="236"/>
    </row>
    <row r="9" spans="1:42" ht="18" x14ac:dyDescent="0.25">
      <c r="C9" s="27" t="s">
        <v>113</v>
      </c>
      <c r="D9" s="179"/>
      <c r="E9" s="182"/>
      <c r="F9" s="182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0</v>
      </c>
      <c r="AD9" s="349">
        <f>AD82</f>
        <v>103145.47308192117</v>
      </c>
      <c r="AE9" s="349">
        <f>AE82</f>
        <v>0</v>
      </c>
      <c r="AF9" s="349">
        <f>AF82</f>
        <v>0</v>
      </c>
      <c r="AG9" s="407">
        <f>AG82</f>
        <v>103145.47308192117</v>
      </c>
      <c r="AH9" s="236"/>
      <c r="AI9" s="385" t="str">
        <f>AI82</f>
        <v/>
      </c>
      <c r="AJ9" s="385">
        <f>AJ82</f>
        <v>0.17238138126420544</v>
      </c>
      <c r="AK9" s="385" t="str">
        <f>AK82</f>
        <v/>
      </c>
      <c r="AL9" s="385" t="str">
        <f>AL82</f>
        <v/>
      </c>
      <c r="AM9" s="385">
        <f>AM82</f>
        <v>0.17238138126420544</v>
      </c>
      <c r="AN9" s="236"/>
      <c r="AP9" s="236"/>
    </row>
    <row r="10" spans="1:42" ht="15" x14ac:dyDescent="0.2">
      <c r="C10" s="179"/>
      <c r="D10" s="187"/>
      <c r="E10" s="188"/>
      <c r="F10" s="188"/>
      <c r="G10" s="189"/>
      <c r="H10" s="18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  <c r="AM10" s="380"/>
      <c r="AN10" s="236"/>
      <c r="AP10" s="236"/>
    </row>
    <row r="11" spans="1:42" s="191" customFormat="1" ht="15.75" x14ac:dyDescent="0.25">
      <c r="C11" s="206" t="s">
        <v>114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  <c r="AI11" s="386" t="s">
        <v>209</v>
      </c>
      <c r="AJ11" s="387"/>
      <c r="AK11" s="388"/>
      <c r="AL11" s="389"/>
      <c r="AM11" s="390"/>
      <c r="AN11" s="208"/>
      <c r="AO11" s="337"/>
      <c r="AP11" s="208"/>
    </row>
    <row r="12" spans="1:42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119</v>
      </c>
      <c r="AD12" s="135"/>
      <c r="AE12" s="136"/>
      <c r="AF12" s="192"/>
      <c r="AG12" s="137"/>
      <c r="AH12" s="205"/>
      <c r="AI12" s="391" t="s">
        <v>212</v>
      </c>
      <c r="AJ12" s="392"/>
      <c r="AK12" s="393"/>
      <c r="AL12" s="394"/>
      <c r="AM12" s="395"/>
      <c r="AN12" s="205"/>
      <c r="AO12" s="338"/>
      <c r="AP12" s="205"/>
    </row>
    <row r="13" spans="1:42" ht="38.25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  <c r="AI13" s="396" t="s">
        <v>76</v>
      </c>
      <c r="AJ13" s="393" t="s">
        <v>77</v>
      </c>
      <c r="AK13" s="393" t="s">
        <v>78</v>
      </c>
      <c r="AL13" s="394" t="s">
        <v>79</v>
      </c>
      <c r="AM13" s="397" t="s">
        <v>67</v>
      </c>
      <c r="AN13" s="205"/>
      <c r="AO13" s="339" t="s">
        <v>196</v>
      </c>
      <c r="AP13" s="205"/>
    </row>
    <row r="14" spans="1:42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0</v>
      </c>
      <c r="AD14" s="284">
        <f>SUBTOTAL(9,AD15:AD28)</f>
        <v>34399.621477019129</v>
      </c>
      <c r="AE14" s="284">
        <f>SUBTOTAL(9,AE15:AE28)</f>
        <v>0</v>
      </c>
      <c r="AF14" s="284">
        <f>SUBTOTAL(9,AF15:AF28)</f>
        <v>0</v>
      </c>
      <c r="AG14" s="284">
        <f>SUBTOTAL(9,AG15:AG28)</f>
        <v>34399.621477019129</v>
      </c>
      <c r="AH14" s="205"/>
      <c r="AI14" s="398" t="str">
        <f>IFERROR(AC14/'CCF (t-1)'!AC14-1,"")</f>
        <v/>
      </c>
      <c r="AJ14" s="398">
        <f>IFERROR(AD14/'CCF (t-1)'!AD14-1,"")</f>
        <v>-0.14339086626699205</v>
      </c>
      <c r="AK14" s="398" t="str">
        <f>IFERROR(AE14/'CCF (t-1)'!AE14-1,"")</f>
        <v/>
      </c>
      <c r="AL14" s="398" t="str">
        <f>IFERROR(AF14/'CCF (t-1)'!AF14-1,"")</f>
        <v/>
      </c>
      <c r="AM14" s="398">
        <f>IFERROR(AG14/'CCF (t-1)'!AG14-1,"")</f>
        <v>-0.14339086626699205</v>
      </c>
      <c r="AN14" s="205"/>
      <c r="AO14" s="284">
        <f>SUBTOTAL(9,AO15:AO28)</f>
        <v>25015</v>
      </c>
      <c r="AP14" s="205"/>
    </row>
    <row r="15" spans="1:42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v>0</v>
      </c>
      <c r="H15" s="252"/>
      <c r="I15" s="252"/>
      <c r="J15" s="252"/>
      <c r="K15" s="252"/>
      <c r="L15" s="252">
        <v>0.5</v>
      </c>
      <c r="M15" s="252">
        <v>0.5</v>
      </c>
      <c r="N15" s="252"/>
      <c r="O15" s="252"/>
      <c r="P15" s="252"/>
      <c r="Q15" s="252"/>
      <c r="R15" s="252"/>
      <c r="S15" s="252"/>
      <c r="T15" s="212"/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0</v>
      </c>
      <c r="AD15" s="213">
        <f>SUMPRODUCT($H15:$O15,'Q (t)'!$H15:$O15)/100</f>
        <v>25000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25000</v>
      </c>
      <c r="AH15" s="205"/>
      <c r="AI15" s="399" t="str">
        <f>IFERROR(AC15/'CCF (t-1)'!AC15-1,"")</f>
        <v/>
      </c>
      <c r="AJ15" s="399">
        <f>IFERROR(AD15/'CCF (t-1)'!AD15-1,"")</f>
        <v>-0.15944806646991527</v>
      </c>
      <c r="AK15" s="399" t="str">
        <f>IFERROR(AE15/'CCF (t-1)'!AE15-1,"")</f>
        <v/>
      </c>
      <c r="AL15" s="399" t="str">
        <f>IFERROR(AF15/'CCF (t-1)'!AF15-1,"")</f>
        <v/>
      </c>
      <c r="AM15" s="399">
        <f>IFERROR(AG15/'CCF (t-1)'!AG15-1,"")</f>
        <v>-0.15944806646991527</v>
      </c>
      <c r="AN15" s="205"/>
      <c r="AO15" s="340">
        <f>AG15</f>
        <v>25000</v>
      </c>
      <c r="AP15" s="205"/>
    </row>
    <row r="16" spans="1:42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v>0</v>
      </c>
      <c r="H16" s="252"/>
      <c r="I16" s="252">
        <v>0.5</v>
      </c>
      <c r="J16" s="252">
        <v>0.5</v>
      </c>
      <c r="K16" s="252">
        <v>0.5</v>
      </c>
      <c r="L16" s="252"/>
      <c r="M16" s="252"/>
      <c r="N16" s="252"/>
      <c r="O16" s="252"/>
      <c r="P16" s="252"/>
      <c r="Q16" s="252"/>
      <c r="R16" s="252"/>
      <c r="S16" s="252"/>
      <c r="T16" s="212"/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0</v>
      </c>
      <c r="AD16" s="213">
        <f>SUMPRODUCT($H16:$O16,'Q (t)'!$H16:$O16)/100</f>
        <v>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5</v>
      </c>
      <c r="AH16" s="205"/>
      <c r="AI16" s="399" t="str">
        <f>IFERROR(AC16/'CCF (t-1)'!AC16-1,"")</f>
        <v/>
      </c>
      <c r="AJ16" s="399">
        <f>IFERROR(AD16/'CCF (t-1)'!AD16-1,"")</f>
        <v>-0.17287014061207606</v>
      </c>
      <c r="AK16" s="399" t="str">
        <f>IFERROR(AE16/'CCF (t-1)'!AE16-1,"")</f>
        <v/>
      </c>
      <c r="AL16" s="399" t="str">
        <f>IFERROR(AF16/'CCF (t-1)'!AF16-1,"")</f>
        <v/>
      </c>
      <c r="AM16" s="399">
        <f>IFERROR(AG16/'CCF (t-1)'!AG16-1,"")</f>
        <v>-0.17287014061207606</v>
      </c>
      <c r="AN16" s="205"/>
      <c r="AO16" s="340">
        <f t="shared" ref="AO16:AO21" si="1">AG16</f>
        <v>5</v>
      </c>
      <c r="AP16" s="205"/>
    </row>
    <row r="17" spans="1:42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v>0</v>
      </c>
      <c r="H17" s="252"/>
      <c r="I17" s="252">
        <v>0.5</v>
      </c>
      <c r="J17" s="252">
        <v>0.5</v>
      </c>
      <c r="K17" s="252">
        <v>0.5</v>
      </c>
      <c r="L17" s="252"/>
      <c r="M17" s="252"/>
      <c r="N17" s="252"/>
      <c r="O17" s="252"/>
      <c r="P17" s="252"/>
      <c r="Q17" s="252"/>
      <c r="R17" s="252"/>
      <c r="S17" s="252"/>
      <c r="T17" s="212"/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0</v>
      </c>
      <c r="AD17" s="213">
        <f>SUMPRODUCT($H17:$O17,'Q (t)'!$H17:$O17)/100</f>
        <v>10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10</v>
      </c>
      <c r="AH17" s="205"/>
      <c r="AI17" s="399" t="str">
        <f>IFERROR(AC17/'CCF (t-1)'!AC17-1,"")</f>
        <v/>
      </c>
      <c r="AJ17" s="399">
        <f>IFERROR(AD17/'CCF (t-1)'!AD17-1,"")</f>
        <v>-0.17287014061207606</v>
      </c>
      <c r="AK17" s="399" t="str">
        <f>IFERROR(AE17/'CCF (t-1)'!AE17-1,"")</f>
        <v/>
      </c>
      <c r="AL17" s="399" t="str">
        <f>IFERROR(AF17/'CCF (t-1)'!AF17-1,"")</f>
        <v/>
      </c>
      <c r="AM17" s="399">
        <f>IFERROR(AG17/'CCF (t-1)'!AG17-1,"")</f>
        <v>-0.17287014061207606</v>
      </c>
      <c r="AN17" s="205"/>
      <c r="AO17" s="340">
        <f t="shared" si="1"/>
        <v>10</v>
      </c>
      <c r="AP17" s="205"/>
    </row>
    <row r="18" spans="1:42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v>0</v>
      </c>
      <c r="H18" s="252">
        <v>0</v>
      </c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12"/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  <c r="AH18" s="205"/>
      <c r="AI18" s="399" t="str">
        <f>IFERROR(AC18/'CCF (t-1)'!AC18-1,"")</f>
        <v/>
      </c>
      <c r="AJ18" s="399" t="str">
        <f>IFERROR(AD18/'CCF (t-1)'!AD18-1,"")</f>
        <v/>
      </c>
      <c r="AK18" s="399" t="str">
        <f>IFERROR(AE18/'CCF (t-1)'!AE18-1,"")</f>
        <v/>
      </c>
      <c r="AL18" s="399" t="str">
        <f>IFERROR(AF18/'CCF (t-1)'!AF18-1,"")</f>
        <v/>
      </c>
      <c r="AM18" s="399" t="str">
        <f>IFERROR(AG18/'CCF (t-1)'!AG18-1,"")</f>
        <v/>
      </c>
      <c r="AN18" s="205"/>
      <c r="AO18" s="340">
        <f t="shared" si="1"/>
        <v>0</v>
      </c>
      <c r="AP18" s="205"/>
    </row>
    <row r="19" spans="1:42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v>0</v>
      </c>
      <c r="H19" s="252">
        <v>0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12"/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  <c r="AH19" s="205"/>
      <c r="AI19" s="399" t="str">
        <f>IFERROR(AC19/'CCF (t-1)'!AC19-1,"")</f>
        <v/>
      </c>
      <c r="AJ19" s="399" t="str">
        <f>IFERROR(AD19/'CCF (t-1)'!AD19-1,"")</f>
        <v/>
      </c>
      <c r="AK19" s="399" t="str">
        <f>IFERROR(AE19/'CCF (t-1)'!AE19-1,"")</f>
        <v/>
      </c>
      <c r="AL19" s="399" t="str">
        <f>IFERROR(AF19/'CCF (t-1)'!AF19-1,"")</f>
        <v/>
      </c>
      <c r="AM19" s="399" t="str">
        <f>IFERROR(AG19/'CCF (t-1)'!AG19-1,"")</f>
        <v/>
      </c>
      <c r="AN19" s="205"/>
      <c r="AO19" s="340">
        <f t="shared" si="1"/>
        <v>0</v>
      </c>
      <c r="AP19" s="205"/>
    </row>
    <row r="20" spans="1:42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v>0</v>
      </c>
      <c r="H20" s="252">
        <v>0</v>
      </c>
      <c r="I20" s="252"/>
      <c r="J20" s="252"/>
      <c r="K20" s="252"/>
      <c r="L20" s="252">
        <v>0.5</v>
      </c>
      <c r="M20" s="252">
        <v>0.5</v>
      </c>
      <c r="N20" s="252"/>
      <c r="O20" s="252"/>
      <c r="P20" s="252"/>
      <c r="Q20" s="252"/>
      <c r="R20" s="252"/>
      <c r="S20" s="252"/>
      <c r="T20" s="212"/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IFERROR(AC20/'CCF (t-1)'!AC20-1,"")</f>
        <v/>
      </c>
      <c r="AJ20" s="399" t="str">
        <f>IFERROR(AD20/'CCF (t-1)'!AD20-1,"")</f>
        <v/>
      </c>
      <c r="AK20" s="399" t="str">
        <f>IFERROR(AE20/'CCF (t-1)'!AE20-1,"")</f>
        <v/>
      </c>
      <c r="AL20" s="399" t="str">
        <f>IFERROR(AF20/'CCF (t-1)'!AF20-1,"")</f>
        <v/>
      </c>
      <c r="AM20" s="399" t="str">
        <f>IFERROR(AG20/'CCF (t-1)'!AG20-1,"")</f>
        <v/>
      </c>
      <c r="AN20" s="205"/>
      <c r="AO20" s="340">
        <f t="shared" si="1"/>
        <v>0</v>
      </c>
      <c r="AP20" s="205"/>
    </row>
    <row r="21" spans="1:42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v>0</v>
      </c>
      <c r="H21" s="252">
        <v>0</v>
      </c>
      <c r="I21" s="252"/>
      <c r="J21" s="252"/>
      <c r="K21" s="252"/>
      <c r="L21" s="252">
        <v>0.5</v>
      </c>
      <c r="M21" s="252">
        <v>0.5</v>
      </c>
      <c r="N21" s="252"/>
      <c r="O21" s="252"/>
      <c r="P21" s="252"/>
      <c r="Q21" s="252"/>
      <c r="R21" s="252"/>
      <c r="S21" s="252"/>
      <c r="T21" s="212"/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IFERROR(AC21/'CCF (t-1)'!AC21-1,"")</f>
        <v/>
      </c>
      <c r="AJ21" s="399" t="str">
        <f>IFERROR(AD21/'CCF (t-1)'!AD21-1,"")</f>
        <v/>
      </c>
      <c r="AK21" s="399" t="str">
        <f>IFERROR(AE21/'CCF (t-1)'!AE21-1,"")</f>
        <v/>
      </c>
      <c r="AL21" s="399" t="str">
        <f>IFERROR(AF21/'CCF (t-1)'!AF21-1,"")</f>
        <v/>
      </c>
      <c r="AM21" s="399" t="str">
        <f>IFERROR(AG21/'CCF (t-1)'!AG21-1,"")</f>
        <v/>
      </c>
      <c r="AN21" s="205"/>
      <c r="AO21" s="340">
        <f t="shared" si="1"/>
        <v>0</v>
      </c>
      <c r="AP21" s="205"/>
    </row>
    <row r="22" spans="1:42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v>0</v>
      </c>
      <c r="H22" s="252"/>
      <c r="I22" s="252"/>
      <c r="J22" s="252"/>
      <c r="K22" s="252"/>
      <c r="L22" s="252">
        <v>0.5</v>
      </c>
      <c r="M22" s="252">
        <v>0.5</v>
      </c>
      <c r="N22" s="252"/>
      <c r="O22" s="252"/>
      <c r="P22" s="252"/>
      <c r="Q22" s="252"/>
      <c r="R22" s="252"/>
      <c r="S22" s="252"/>
      <c r="T22" s="212"/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0</v>
      </c>
      <c r="AD22" s="213">
        <f>SUMPRODUCT($H22:$O22,'Q (t)'!$H22:$O22)/100</f>
        <v>7500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7500</v>
      </c>
      <c r="AH22" s="205"/>
      <c r="AI22" s="399" t="str">
        <f>IFERROR(AC22/'CCF (t-1)'!AC22-1,"")</f>
        <v/>
      </c>
      <c r="AJ22" s="399">
        <f>IFERROR(AD22/'CCF (t-1)'!AD22-1,"")</f>
        <v>-0.17287014061207606</v>
      </c>
      <c r="AK22" s="399" t="str">
        <f>IFERROR(AE22/'CCF (t-1)'!AE22-1,"")</f>
        <v/>
      </c>
      <c r="AL22" s="399" t="str">
        <f>IFERROR(AF22/'CCF (t-1)'!AF22-1,"")</f>
        <v/>
      </c>
      <c r="AM22" s="399">
        <f>IFERROR(AG22/'CCF (t-1)'!AG22-1,"")</f>
        <v>-0.17287014061207606</v>
      </c>
      <c r="AN22" s="205"/>
      <c r="AO22" s="341"/>
      <c r="AP22" s="205"/>
    </row>
    <row r="23" spans="1:42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v>0</v>
      </c>
      <c r="H23" s="252">
        <v>0</v>
      </c>
      <c r="I23" s="252"/>
      <c r="J23" s="252"/>
      <c r="K23" s="252"/>
      <c r="L23" s="252">
        <v>0.5</v>
      </c>
      <c r="M23" s="252">
        <v>0.5</v>
      </c>
      <c r="N23" s="252"/>
      <c r="O23" s="252"/>
      <c r="P23" s="252"/>
      <c r="Q23" s="252"/>
      <c r="R23" s="252"/>
      <c r="S23" s="252"/>
      <c r="T23" s="212"/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IFERROR(AC23/'CCF (t-1)'!AC23-1,"")</f>
        <v/>
      </c>
      <c r="AJ23" s="399" t="str">
        <f>IFERROR(AD23/'CCF (t-1)'!AD23-1,"")</f>
        <v/>
      </c>
      <c r="AK23" s="399" t="str">
        <f>IFERROR(AE23/'CCF (t-1)'!AE23-1,"")</f>
        <v/>
      </c>
      <c r="AL23" s="399" t="str">
        <f>IFERROR(AF23/'CCF (t-1)'!AF23-1,"")</f>
        <v/>
      </c>
      <c r="AM23" s="399" t="str">
        <f>IFERROR(AG23/'CCF (t-1)'!AG23-1,"")</f>
        <v/>
      </c>
      <c r="AN23" s="205"/>
      <c r="AO23" s="341"/>
      <c r="AP23" s="205"/>
    </row>
    <row r="24" spans="1:42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v>0</v>
      </c>
      <c r="H24" s="252">
        <v>0</v>
      </c>
      <c r="I24" s="252"/>
      <c r="J24" s="252"/>
      <c r="K24" s="252"/>
      <c r="L24" s="252">
        <v>0.5</v>
      </c>
      <c r="M24" s="252">
        <v>0.5</v>
      </c>
      <c r="N24" s="252"/>
      <c r="O24" s="252"/>
      <c r="P24" s="252"/>
      <c r="Q24" s="252"/>
      <c r="R24" s="252"/>
      <c r="S24" s="252"/>
      <c r="T24" s="212"/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IFERROR(AC24/'CCF (t-1)'!AC24-1,"")</f>
        <v/>
      </c>
      <c r="AJ24" s="399" t="str">
        <f>IFERROR(AD24/'CCF (t-1)'!AD24-1,"")</f>
        <v/>
      </c>
      <c r="AK24" s="399" t="str">
        <f>IFERROR(AE24/'CCF (t-1)'!AE24-1,"")</f>
        <v/>
      </c>
      <c r="AL24" s="399" t="str">
        <f>IFERROR(AF24/'CCF (t-1)'!AF24-1,"")</f>
        <v/>
      </c>
      <c r="AM24" s="399" t="str">
        <f>IFERROR(AG24/'CCF (t-1)'!AG24-1,"")</f>
        <v/>
      </c>
      <c r="AN24" s="205"/>
      <c r="AO24" s="341"/>
      <c r="AP24" s="205"/>
    </row>
    <row r="25" spans="1:42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v>0</v>
      </c>
      <c r="H25" s="252"/>
      <c r="I25" s="252">
        <v>0.85664612591778444</v>
      </c>
      <c r="J25" s="252">
        <v>0.85664612591778444</v>
      </c>
      <c r="K25" s="252">
        <v>0.85664612591778444</v>
      </c>
      <c r="L25" s="252"/>
      <c r="M25" s="252"/>
      <c r="N25" s="252"/>
      <c r="O25" s="252"/>
      <c r="P25" s="252"/>
      <c r="Q25" s="252"/>
      <c r="R25" s="252"/>
      <c r="S25" s="252"/>
      <c r="T25" s="212"/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0</v>
      </c>
      <c r="AD25" s="213">
        <f>SUMPRODUCT($H25:$O25,'Q (t)'!$H25:$O25)/100</f>
        <v>1713.2922518355688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1713.2922518355688</v>
      </c>
      <c r="AH25" s="205"/>
      <c r="AI25" s="399" t="str">
        <f>IFERROR(AC25/'CCF (t-1)'!AC25-1,"")</f>
        <v/>
      </c>
      <c r="AJ25" s="399">
        <f>IFERROR(AD25/'CCF (t-1)'!AD25-1,"")</f>
        <v>0.41711517935117315</v>
      </c>
      <c r="AK25" s="399" t="str">
        <f>IFERROR(AE25/'CCF (t-1)'!AE25-1,"")</f>
        <v/>
      </c>
      <c r="AL25" s="399" t="str">
        <f>IFERROR(AF25/'CCF (t-1)'!AF25-1,"")</f>
        <v/>
      </c>
      <c r="AM25" s="399">
        <f>IFERROR(AG25/'CCF (t-1)'!AG25-1,"")</f>
        <v>0.41711517935117315</v>
      </c>
      <c r="AN25" s="205"/>
      <c r="AO25" s="341"/>
      <c r="AP25" s="205"/>
    </row>
    <row r="26" spans="1:42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v>0</v>
      </c>
      <c r="H26" s="252"/>
      <c r="I26" s="252">
        <v>0.85664612591778444</v>
      </c>
      <c r="J26" s="252">
        <v>0.85664612591778444</v>
      </c>
      <c r="K26" s="252">
        <v>0.85664612591778444</v>
      </c>
      <c r="L26" s="252"/>
      <c r="M26" s="252"/>
      <c r="N26" s="252"/>
      <c r="O26" s="252"/>
      <c r="P26" s="252"/>
      <c r="Q26" s="252"/>
      <c r="R26" s="252"/>
      <c r="S26" s="252"/>
      <c r="T26" s="212"/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0</v>
      </c>
      <c r="AD26" s="213">
        <f>SUMPRODUCT($H26:$O26,'Q (t)'!$H26:$O26)/100</f>
        <v>171.32922518355687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171.32922518355687</v>
      </c>
      <c r="AH26" s="205"/>
      <c r="AI26" s="399" t="str">
        <f>IFERROR(AC26/'CCF (t-1)'!AC26-1,"")</f>
        <v/>
      </c>
      <c r="AJ26" s="399">
        <f>IFERROR(AD26/'CCF (t-1)'!AD26-1,"")</f>
        <v>0.41711517935117337</v>
      </c>
      <c r="AK26" s="399" t="str">
        <f>IFERROR(AE26/'CCF (t-1)'!AE26-1,"")</f>
        <v/>
      </c>
      <c r="AL26" s="399" t="str">
        <f>IFERROR(AF26/'CCF (t-1)'!AF26-1,"")</f>
        <v/>
      </c>
      <c r="AM26" s="399">
        <f>IFERROR(AG26/'CCF (t-1)'!AG26-1,"")</f>
        <v>0.41711517935117337</v>
      </c>
      <c r="AN26" s="205"/>
      <c r="AO26" s="341"/>
      <c r="AP26" s="205"/>
    </row>
    <row r="27" spans="1:42" s="153" customFormat="1" x14ac:dyDescent="0.2">
      <c r="C27" s="200"/>
      <c r="D27" s="196"/>
      <c r="E27" s="199"/>
      <c r="F27" s="199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12"/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IFERROR(AC27/'CCF (t-1)'!AC27-1,"")</f>
        <v/>
      </c>
      <c r="AJ27" s="399" t="str">
        <f>IFERROR(AD27/'CCF (t-1)'!AD27-1,"")</f>
        <v/>
      </c>
      <c r="AK27" s="399" t="str">
        <f>IFERROR(AE27/'CCF (t-1)'!AE27-1,"")</f>
        <v/>
      </c>
      <c r="AL27" s="399" t="str">
        <f>IFERROR(AF27/'CCF (t-1)'!AF27-1,"")</f>
        <v/>
      </c>
      <c r="AM27" s="399" t="str">
        <f>IFERROR(AG27/'CCF (t-1)'!AG27-1,"")</f>
        <v/>
      </c>
      <c r="AN27" s="205"/>
      <c r="AO27" s="342"/>
      <c r="AP27" s="205"/>
    </row>
    <row r="28" spans="1:42" s="24" customFormat="1" x14ac:dyDescent="0.2">
      <c r="C28" s="200"/>
      <c r="D28" s="196"/>
      <c r="E28" s="199"/>
      <c r="F28" s="199"/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12"/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IFERROR(AC28/'CCF (t-1)'!AC28-1,"")</f>
        <v/>
      </c>
      <c r="AJ28" s="399" t="str">
        <f>IFERROR(AD28/'CCF (t-1)'!AD28-1,"")</f>
        <v/>
      </c>
      <c r="AK28" s="399" t="str">
        <f>IFERROR(AE28/'CCF (t-1)'!AE28-1,"")</f>
        <v/>
      </c>
      <c r="AL28" s="399" t="str">
        <f>IFERROR(AF28/'CCF (t-1)'!AF28-1,"")</f>
        <v/>
      </c>
      <c r="AM28" s="399" t="str">
        <f>IFERROR(AG28/'CCF (t-1)'!AG28-1,"")</f>
        <v/>
      </c>
      <c r="AN28" s="205"/>
      <c r="AO28" s="341"/>
      <c r="AP28" s="205"/>
    </row>
    <row r="29" spans="1:42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0</v>
      </c>
      <c r="AD29" s="284">
        <f>SUBTOTAL(9,AD30:AD33)</f>
        <v>32038.56510932514</v>
      </c>
      <c r="AE29" s="284">
        <f>SUBTOTAL(9,AE30:AE33)</f>
        <v>0</v>
      </c>
      <c r="AF29" s="284">
        <f>SUBTOTAL(9,AF30:AF33)</f>
        <v>0</v>
      </c>
      <c r="AG29" s="284">
        <f>SUBTOTAL(9,AG30:AG33)</f>
        <v>32038.56510932514</v>
      </c>
      <c r="AH29" s="205"/>
      <c r="AI29" s="398" t="str">
        <f>IFERROR(AC29/'CCF (t-1)'!AC29-1,"")</f>
        <v/>
      </c>
      <c r="AJ29" s="398">
        <f>IFERROR(AD29/'CCF (t-1)'!AD29-1,"")</f>
        <v>0.41711517935117381</v>
      </c>
      <c r="AK29" s="398" t="str">
        <f>IFERROR(AE29/'CCF (t-1)'!AE29-1,"")</f>
        <v/>
      </c>
      <c r="AL29" s="398" t="str">
        <f>IFERROR(AF29/'CCF (t-1)'!AF29-1,"")</f>
        <v/>
      </c>
      <c r="AM29" s="398">
        <f>IFERROR(AG29/'CCF (t-1)'!AG29-1,"")</f>
        <v>0.41711517935117381</v>
      </c>
      <c r="AN29" s="205"/>
      <c r="AO29" s="284">
        <f>SUBTOTAL(9,AO30:AO33)</f>
        <v>0</v>
      </c>
      <c r="AP29" s="205"/>
    </row>
    <row r="30" spans="1:42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v>0</v>
      </c>
      <c r="H30" s="252"/>
      <c r="I30" s="252">
        <v>0.85664612591778444</v>
      </c>
      <c r="J30" s="252">
        <v>0.85664612591778444</v>
      </c>
      <c r="K30" s="252">
        <v>0.85664612591778444</v>
      </c>
      <c r="L30" s="252"/>
      <c r="M30" s="252"/>
      <c r="N30" s="252"/>
      <c r="O30" s="252"/>
      <c r="P30" s="252"/>
      <c r="Q30" s="252">
        <v>0</v>
      </c>
      <c r="R30" s="252"/>
      <c r="S30" s="252">
        <v>0</v>
      </c>
      <c r="T30" s="212"/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0</v>
      </c>
      <c r="AD30" s="213">
        <f>SUMPRODUCT($H30:$O30,'Q (t)'!$H30:$O30)/100</f>
        <v>29125.968281204674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29125.968281204674</v>
      </c>
      <c r="AH30" s="205"/>
      <c r="AI30" s="399" t="str">
        <f>IFERROR(AC30/'CCF (t-1)'!AC30-1,"")</f>
        <v/>
      </c>
      <c r="AJ30" s="399">
        <f>IFERROR(AD30/'CCF (t-1)'!AD30-1,"")</f>
        <v>0.41711517935117381</v>
      </c>
      <c r="AK30" s="399" t="str">
        <f>IFERROR(AE30/'CCF (t-1)'!AE30-1,"")</f>
        <v/>
      </c>
      <c r="AL30" s="399" t="str">
        <f>IFERROR(AF30/'CCF (t-1)'!AF30-1,"")</f>
        <v/>
      </c>
      <c r="AM30" s="399">
        <f>IFERROR(AG30/'CCF (t-1)'!AG30-1,"")</f>
        <v>0.41711517935117381</v>
      </c>
      <c r="AN30" s="205"/>
      <c r="AO30" s="341"/>
      <c r="AP30" s="205"/>
    </row>
    <row r="31" spans="1:42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v>0</v>
      </c>
      <c r="H31" s="252"/>
      <c r="I31" s="252">
        <v>0.85664612591778444</v>
      </c>
      <c r="J31" s="252">
        <v>0.85664612591778444</v>
      </c>
      <c r="K31" s="252">
        <v>0.85664612591778444</v>
      </c>
      <c r="L31" s="252"/>
      <c r="M31" s="252"/>
      <c r="N31" s="252"/>
      <c r="O31" s="252"/>
      <c r="P31" s="252"/>
      <c r="Q31" s="252"/>
      <c r="R31" s="252"/>
      <c r="S31" s="252"/>
      <c r="T31" s="212"/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0</v>
      </c>
      <c r="AD31" s="213">
        <f>SUMPRODUCT($H31:$O31,'Q (t)'!$H31:$O31)/100</f>
        <v>2912.5968281204673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2912.5968281204673</v>
      </c>
      <c r="AH31" s="205"/>
      <c r="AI31" s="399" t="str">
        <f>IFERROR(AC31/'CCF (t-1)'!AC31-1,"")</f>
        <v/>
      </c>
      <c r="AJ31" s="399">
        <f>IFERROR(AD31/'CCF (t-1)'!AD31-1,"")</f>
        <v>0.41711517935117359</v>
      </c>
      <c r="AK31" s="399" t="str">
        <f>IFERROR(AE31/'CCF (t-1)'!AE31-1,"")</f>
        <v/>
      </c>
      <c r="AL31" s="399" t="str">
        <f>IFERROR(AF31/'CCF (t-1)'!AF31-1,"")</f>
        <v/>
      </c>
      <c r="AM31" s="399">
        <f>IFERROR(AG31/'CCF (t-1)'!AG31-1,"")</f>
        <v>0.41711517935117359</v>
      </c>
      <c r="AN31" s="205"/>
      <c r="AO31" s="341"/>
      <c r="AP31" s="205"/>
    </row>
    <row r="32" spans="1:42" s="24" customFormat="1" x14ac:dyDescent="0.2">
      <c r="C32" s="200"/>
      <c r="D32" s="196"/>
      <c r="E32" s="199"/>
      <c r="F32" s="199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12"/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IFERROR(AC32/'CCF (t-1)'!AC32-1,"")</f>
        <v/>
      </c>
      <c r="AJ32" s="399" t="str">
        <f>IFERROR(AD32/'CCF (t-1)'!AD32-1,"")</f>
        <v/>
      </c>
      <c r="AK32" s="399" t="str">
        <f>IFERROR(AE32/'CCF (t-1)'!AE32-1,"")</f>
        <v/>
      </c>
      <c r="AL32" s="399" t="str">
        <f>IFERROR(AF32/'CCF (t-1)'!AF32-1,"")</f>
        <v/>
      </c>
      <c r="AM32" s="399" t="str">
        <f>IFERROR(AG32/'CCF (t-1)'!AG32-1,"")</f>
        <v/>
      </c>
      <c r="AN32" s="205"/>
      <c r="AO32" s="341"/>
      <c r="AP32" s="205"/>
    </row>
    <row r="33" spans="1:42" s="24" customFormat="1" x14ac:dyDescent="0.2">
      <c r="C33" s="200"/>
      <c r="D33" s="196"/>
      <c r="E33" s="199"/>
      <c r="F33" s="199"/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12"/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IFERROR(AC33/'CCF (t-1)'!AC33-1,"")</f>
        <v/>
      </c>
      <c r="AJ33" s="399" t="str">
        <f>IFERROR(AD33/'CCF (t-1)'!AD33-1,"")</f>
        <v/>
      </c>
      <c r="AK33" s="399" t="str">
        <f>IFERROR(AE33/'CCF (t-1)'!AE33-1,"")</f>
        <v/>
      </c>
      <c r="AL33" s="399" t="str">
        <f>IFERROR(AF33/'CCF (t-1)'!AF33-1,"")</f>
        <v/>
      </c>
      <c r="AM33" s="399" t="str">
        <f>IFERROR(AG33/'CCF (t-1)'!AG33-1,"")</f>
        <v/>
      </c>
      <c r="AN33" s="205"/>
      <c r="AO33" s="341"/>
      <c r="AP33" s="205"/>
    </row>
    <row r="34" spans="1:42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0</v>
      </c>
      <c r="AD34" s="284">
        <f>SUBTOTAL(9,AD35:AD46)</f>
        <v>18717.717851303591</v>
      </c>
      <c r="AE34" s="284">
        <f>SUBTOTAL(9,AE35:AE46)</f>
        <v>0</v>
      </c>
      <c r="AF34" s="284">
        <f>SUBTOTAL(9,AF35:AF46)</f>
        <v>0</v>
      </c>
      <c r="AG34" s="284">
        <f>SUBTOTAL(9,AG35:AG46)</f>
        <v>18717.717851303591</v>
      </c>
      <c r="AH34" s="205"/>
      <c r="AI34" s="398" t="str">
        <f>IFERROR(AC34/'CCF (t-1)'!AC34-1,"")</f>
        <v/>
      </c>
      <c r="AJ34" s="398">
        <f>IFERROR(AD34/'CCF (t-1)'!AD34-1,"")</f>
        <v>0.41711517935117426</v>
      </c>
      <c r="AK34" s="398" t="str">
        <f>IFERROR(AE34/'CCF (t-1)'!AE34-1,"")</f>
        <v/>
      </c>
      <c r="AL34" s="398" t="str">
        <f>IFERROR(AF34/'CCF (t-1)'!AF34-1,"")</f>
        <v/>
      </c>
      <c r="AM34" s="398">
        <f>IFERROR(AG34/'CCF (t-1)'!AG34-1,"")</f>
        <v>0.41711517935117426</v>
      </c>
      <c r="AN34" s="205"/>
      <c r="AO34" s="284">
        <f>SUBTOTAL(9,AO35:AO46)</f>
        <v>0</v>
      </c>
      <c r="AP34" s="205"/>
    </row>
    <row r="35" spans="1:42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v>0</v>
      </c>
      <c r="H35" s="252"/>
      <c r="I35" s="252">
        <v>0.85664612591778444</v>
      </c>
      <c r="J35" s="252">
        <v>0.85664612591778444</v>
      </c>
      <c r="K35" s="252">
        <v>0.85664612591778444</v>
      </c>
      <c r="L35" s="252"/>
      <c r="M35" s="252"/>
      <c r="N35" s="252"/>
      <c r="O35" s="252"/>
      <c r="P35" s="252"/>
      <c r="Q35" s="252">
        <v>0</v>
      </c>
      <c r="R35" s="252"/>
      <c r="S35" s="252">
        <v>0</v>
      </c>
      <c r="T35" s="212"/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0</v>
      </c>
      <c r="AD35" s="213">
        <f>SUMPRODUCT($H35:$O35,'Q (t)'!$H35:$O35)/100</f>
        <v>9851.4304480545197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9851.4304480545197</v>
      </c>
      <c r="AH35" s="205"/>
      <c r="AI35" s="399" t="str">
        <f>IFERROR(AC35/'CCF (t-1)'!AC35-1,"")</f>
        <v/>
      </c>
      <c r="AJ35" s="399">
        <f>IFERROR(AD35/'CCF (t-1)'!AD35-1,"")</f>
        <v>0.41711517935117337</v>
      </c>
      <c r="AK35" s="399" t="str">
        <f>IFERROR(AE35/'CCF (t-1)'!AE35-1,"")</f>
        <v/>
      </c>
      <c r="AL35" s="399" t="str">
        <f>IFERROR(AF35/'CCF (t-1)'!AF35-1,"")</f>
        <v/>
      </c>
      <c r="AM35" s="399">
        <f>IFERROR(AG35/'CCF (t-1)'!AG35-1,"")</f>
        <v>0.41711517935117337</v>
      </c>
      <c r="AN35" s="205"/>
      <c r="AO35" s="341"/>
      <c r="AP35" s="205"/>
    </row>
    <row r="36" spans="1:42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0</v>
      </c>
      <c r="H36" s="252"/>
      <c r="I36" s="252">
        <v>0.85664612591778444</v>
      </c>
      <c r="J36" s="252">
        <v>0.85664612591778444</v>
      </c>
      <c r="K36" s="252">
        <v>0.85664612591778444</v>
      </c>
      <c r="L36" s="252"/>
      <c r="M36" s="252"/>
      <c r="N36" s="252"/>
      <c r="O36" s="252"/>
      <c r="P36" s="252"/>
      <c r="Q36" s="252">
        <v>0</v>
      </c>
      <c r="R36" s="252"/>
      <c r="S36" s="252">
        <v>0</v>
      </c>
      <c r="T36" s="212"/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0</v>
      </c>
      <c r="AD36" s="213">
        <f>SUMPRODUCT($H36:$O36,'Q (t)'!$H36:$O36)/100</f>
        <v>985.14304480545206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2">SUM(AC36:AF36)</f>
        <v>985.14304480545206</v>
      </c>
      <c r="AH36" s="205"/>
      <c r="AI36" s="399" t="str">
        <f>IFERROR(AC36/'CCF (t-1)'!AC36-1,"")</f>
        <v/>
      </c>
      <c r="AJ36" s="399">
        <f>IFERROR(AD36/'CCF (t-1)'!AD36-1,"")</f>
        <v>0.41711517935117359</v>
      </c>
      <c r="AK36" s="399" t="str">
        <f>IFERROR(AE36/'CCF (t-1)'!AE36-1,"")</f>
        <v/>
      </c>
      <c r="AL36" s="399" t="str">
        <f>IFERROR(AF36/'CCF (t-1)'!AF36-1,"")</f>
        <v/>
      </c>
      <c r="AM36" s="399">
        <f>IFERROR(AG36/'CCF (t-1)'!AG36-1,"")</f>
        <v>0.41711517935117359</v>
      </c>
      <c r="AN36" s="205"/>
      <c r="AO36" s="341"/>
      <c r="AP36" s="205"/>
    </row>
    <row r="37" spans="1:42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0</v>
      </c>
      <c r="H37" s="252"/>
      <c r="I37" s="252">
        <v>0.85664612591778444</v>
      </c>
      <c r="J37" s="252">
        <v>0.85664612591778444</v>
      </c>
      <c r="K37" s="252">
        <v>0.85664612591778444</v>
      </c>
      <c r="L37" s="252"/>
      <c r="M37" s="252"/>
      <c r="N37" s="252"/>
      <c r="O37" s="252"/>
      <c r="P37" s="252"/>
      <c r="Q37" s="252">
        <v>0</v>
      </c>
      <c r="R37" s="252"/>
      <c r="S37" s="252">
        <v>0</v>
      </c>
      <c r="T37" s="212"/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0</v>
      </c>
      <c r="AD37" s="213">
        <f>SUMPRODUCT($H37:$O37,'Q (t)'!$H37:$O37)/100</f>
        <v>985.14304480545206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2"/>
        <v>985.14304480545206</v>
      </c>
      <c r="AH37" s="205"/>
      <c r="AI37" s="399" t="str">
        <f>IFERROR(AC37/'CCF (t-1)'!AC37-1,"")</f>
        <v/>
      </c>
      <c r="AJ37" s="399">
        <f>IFERROR(AD37/'CCF (t-1)'!AD37-1,"")</f>
        <v>0.41711517935117359</v>
      </c>
      <c r="AK37" s="399" t="str">
        <f>IFERROR(AE37/'CCF (t-1)'!AE37-1,"")</f>
        <v/>
      </c>
      <c r="AL37" s="399" t="str">
        <f>IFERROR(AF37/'CCF (t-1)'!AF37-1,"")</f>
        <v/>
      </c>
      <c r="AM37" s="399">
        <f>IFERROR(AG37/'CCF (t-1)'!AG37-1,"")</f>
        <v>0.41711517935117359</v>
      </c>
      <c r="AN37" s="205"/>
      <c r="AO37" s="341"/>
      <c r="AP37" s="205"/>
    </row>
    <row r="38" spans="1:42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0</v>
      </c>
      <c r="H38" s="252"/>
      <c r="I38" s="252">
        <v>0.85664612591778444</v>
      </c>
      <c r="J38" s="252">
        <v>0.85664612591778444</v>
      </c>
      <c r="K38" s="252">
        <v>0.85664612591778444</v>
      </c>
      <c r="L38" s="252"/>
      <c r="M38" s="252"/>
      <c r="N38" s="252"/>
      <c r="O38" s="252"/>
      <c r="P38" s="252"/>
      <c r="Q38" s="252">
        <v>0</v>
      </c>
      <c r="R38" s="252"/>
      <c r="S38" s="252">
        <v>0</v>
      </c>
      <c r="T38" s="212"/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0</v>
      </c>
      <c r="AD38" s="213">
        <f>SUMPRODUCT($H38:$O38,'Q (t)'!$H38:$O38)/100</f>
        <v>985.14304480545206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2"/>
        <v>985.14304480545206</v>
      </c>
      <c r="AH38" s="205"/>
      <c r="AI38" s="399" t="str">
        <f>IFERROR(AC38/'CCF (t-1)'!AC38-1,"")</f>
        <v/>
      </c>
      <c r="AJ38" s="399">
        <f>IFERROR(AD38/'CCF (t-1)'!AD38-1,"")</f>
        <v>0.41711517935117359</v>
      </c>
      <c r="AK38" s="399" t="str">
        <f>IFERROR(AE38/'CCF (t-1)'!AE38-1,"")</f>
        <v/>
      </c>
      <c r="AL38" s="399" t="str">
        <f>IFERROR(AF38/'CCF (t-1)'!AF38-1,"")</f>
        <v/>
      </c>
      <c r="AM38" s="399">
        <f>IFERROR(AG38/'CCF (t-1)'!AG38-1,"")</f>
        <v>0.41711517935117359</v>
      </c>
      <c r="AN38" s="205"/>
      <c r="AO38" s="341"/>
      <c r="AP38" s="205"/>
    </row>
    <row r="39" spans="1:42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0</v>
      </c>
      <c r="H39" s="252"/>
      <c r="I39" s="252">
        <v>0.85664612591778444</v>
      </c>
      <c r="J39" s="252">
        <v>0.85664612591778444</v>
      </c>
      <c r="K39" s="252">
        <v>0.85664612591778444</v>
      </c>
      <c r="L39" s="252"/>
      <c r="M39" s="252"/>
      <c r="N39" s="252"/>
      <c r="O39" s="252"/>
      <c r="P39" s="252"/>
      <c r="Q39" s="252">
        <v>0</v>
      </c>
      <c r="R39" s="252"/>
      <c r="S39" s="252">
        <v>0</v>
      </c>
      <c r="T39" s="212"/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0</v>
      </c>
      <c r="AD39" s="213">
        <f>SUMPRODUCT($H39:$O39,'Q (t)'!$H39:$O39)/100</f>
        <v>985.14304480545206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2"/>
        <v>985.14304480545206</v>
      </c>
      <c r="AH39" s="205"/>
      <c r="AI39" s="399" t="str">
        <f>IFERROR(AC39/'CCF (t-1)'!AC39-1,"")</f>
        <v/>
      </c>
      <c r="AJ39" s="399">
        <f>IFERROR(AD39/'CCF (t-1)'!AD39-1,"")</f>
        <v>0.41711517935117359</v>
      </c>
      <c r="AK39" s="399" t="str">
        <f>IFERROR(AE39/'CCF (t-1)'!AE39-1,"")</f>
        <v/>
      </c>
      <c r="AL39" s="399" t="str">
        <f>IFERROR(AF39/'CCF (t-1)'!AF39-1,"")</f>
        <v/>
      </c>
      <c r="AM39" s="399">
        <f>IFERROR(AG39/'CCF (t-1)'!AG39-1,"")</f>
        <v>0.41711517935117359</v>
      </c>
      <c r="AN39" s="205"/>
      <c r="AO39" s="341"/>
      <c r="AP39" s="205"/>
    </row>
    <row r="40" spans="1:42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0</v>
      </c>
      <c r="H40" s="252"/>
      <c r="I40" s="252">
        <v>0.85664612591778444</v>
      </c>
      <c r="J40" s="252">
        <v>0.85664612591778444</v>
      </c>
      <c r="K40" s="252">
        <v>0.85664612591778444</v>
      </c>
      <c r="L40" s="252"/>
      <c r="M40" s="252"/>
      <c r="N40" s="252"/>
      <c r="O40" s="252"/>
      <c r="P40" s="252"/>
      <c r="Q40" s="252">
        <v>0</v>
      </c>
      <c r="R40" s="252"/>
      <c r="S40" s="252">
        <v>0</v>
      </c>
      <c r="T40" s="212"/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0</v>
      </c>
      <c r="AD40" s="213">
        <f>SUMPRODUCT($H40:$O40,'Q (t)'!$H40:$O40)/100</f>
        <v>985.14304480545206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2"/>
        <v>985.14304480545206</v>
      </c>
      <c r="AH40" s="205"/>
      <c r="AI40" s="399" t="str">
        <f>IFERROR(AC40/'CCF (t-1)'!AC40-1,"")</f>
        <v/>
      </c>
      <c r="AJ40" s="399">
        <f>IFERROR(AD40/'CCF (t-1)'!AD40-1,"")</f>
        <v>0.41711517935117359</v>
      </c>
      <c r="AK40" s="399" t="str">
        <f>IFERROR(AE40/'CCF (t-1)'!AE40-1,"")</f>
        <v/>
      </c>
      <c r="AL40" s="399" t="str">
        <f>IFERROR(AF40/'CCF (t-1)'!AF40-1,"")</f>
        <v/>
      </c>
      <c r="AM40" s="399">
        <f>IFERROR(AG40/'CCF (t-1)'!AG40-1,"")</f>
        <v>0.41711517935117359</v>
      </c>
      <c r="AN40" s="205"/>
      <c r="AO40" s="341"/>
      <c r="AP40" s="205"/>
    </row>
    <row r="41" spans="1:42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0</v>
      </c>
      <c r="H41" s="252"/>
      <c r="I41" s="252">
        <v>0.85664612591778444</v>
      </c>
      <c r="J41" s="252">
        <v>0.85664612591778444</v>
      </c>
      <c r="K41" s="252">
        <v>0.85664612591778444</v>
      </c>
      <c r="L41" s="252"/>
      <c r="M41" s="252"/>
      <c r="N41" s="252"/>
      <c r="O41" s="252"/>
      <c r="P41" s="252"/>
      <c r="Q41" s="252">
        <v>0</v>
      </c>
      <c r="R41" s="252"/>
      <c r="S41" s="252">
        <v>0</v>
      </c>
      <c r="T41" s="212"/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0</v>
      </c>
      <c r="AD41" s="213">
        <f>SUMPRODUCT($H41:$O41,'Q (t)'!$H41:$O41)/100</f>
        <v>985.14304480545206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2"/>
        <v>985.14304480545206</v>
      </c>
      <c r="AH41" s="205"/>
      <c r="AI41" s="399" t="str">
        <f>IFERROR(AC41/'CCF (t-1)'!AC41-1,"")</f>
        <v/>
      </c>
      <c r="AJ41" s="399">
        <f>IFERROR(AD41/'CCF (t-1)'!AD41-1,"")</f>
        <v>0.41711517935117359</v>
      </c>
      <c r="AK41" s="399" t="str">
        <f>IFERROR(AE41/'CCF (t-1)'!AE41-1,"")</f>
        <v/>
      </c>
      <c r="AL41" s="399" t="str">
        <f>IFERROR(AF41/'CCF (t-1)'!AF41-1,"")</f>
        <v/>
      </c>
      <c r="AM41" s="399">
        <f>IFERROR(AG41/'CCF (t-1)'!AG41-1,"")</f>
        <v>0.41711517935117359</v>
      </c>
      <c r="AN41" s="205"/>
      <c r="AO41" s="342"/>
      <c r="AP41" s="205"/>
    </row>
    <row r="42" spans="1:42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0</v>
      </c>
      <c r="H42" s="252"/>
      <c r="I42" s="252">
        <v>0.85664612591778444</v>
      </c>
      <c r="J42" s="252">
        <v>0.85664612591778444</v>
      </c>
      <c r="K42" s="252">
        <v>0.85664612591778444</v>
      </c>
      <c r="L42" s="252"/>
      <c r="M42" s="252"/>
      <c r="N42" s="252"/>
      <c r="O42" s="252"/>
      <c r="P42" s="252"/>
      <c r="Q42" s="252">
        <v>0</v>
      </c>
      <c r="R42" s="252"/>
      <c r="S42" s="252">
        <v>0</v>
      </c>
      <c r="T42" s="212"/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0</v>
      </c>
      <c r="AD42" s="213">
        <f>SUMPRODUCT($H42:$O42,'Q (t)'!$H42:$O42)/100</f>
        <v>985.14304480545206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2"/>
        <v>985.14304480545206</v>
      </c>
      <c r="AH42" s="205"/>
      <c r="AI42" s="399" t="str">
        <f>IFERROR(AC42/'CCF (t-1)'!AC42-1,"")</f>
        <v/>
      </c>
      <c r="AJ42" s="399">
        <f>IFERROR(AD42/'CCF (t-1)'!AD42-1,"")</f>
        <v>0.41711517935117359</v>
      </c>
      <c r="AK42" s="399" t="str">
        <f>IFERROR(AE42/'CCF (t-1)'!AE42-1,"")</f>
        <v/>
      </c>
      <c r="AL42" s="399" t="str">
        <f>IFERROR(AF42/'CCF (t-1)'!AF42-1,"")</f>
        <v/>
      </c>
      <c r="AM42" s="399">
        <f>IFERROR(AG42/'CCF (t-1)'!AG42-1,"")</f>
        <v>0.41711517935117359</v>
      </c>
      <c r="AN42" s="205"/>
      <c r="AO42" s="341"/>
      <c r="AP42" s="205"/>
    </row>
    <row r="43" spans="1:42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0</v>
      </c>
      <c r="H43" s="252"/>
      <c r="I43" s="252">
        <v>0.85664612591778444</v>
      </c>
      <c r="J43" s="252">
        <v>0.85664612591778444</v>
      </c>
      <c r="K43" s="252">
        <v>0.85664612591778444</v>
      </c>
      <c r="L43" s="252"/>
      <c r="M43" s="252"/>
      <c r="N43" s="252"/>
      <c r="O43" s="252"/>
      <c r="P43" s="252"/>
      <c r="Q43" s="252">
        <v>0</v>
      </c>
      <c r="R43" s="252"/>
      <c r="S43" s="252">
        <v>0</v>
      </c>
      <c r="T43" s="212"/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0</v>
      </c>
      <c r="AD43" s="213">
        <f>SUMPRODUCT($H43:$O43,'Q (t)'!$H43:$O43)/100</f>
        <v>985.14304480545206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2"/>
        <v>985.14304480545206</v>
      </c>
      <c r="AH43" s="205"/>
      <c r="AI43" s="399" t="str">
        <f>IFERROR(AC43/'CCF (t-1)'!AC43-1,"")</f>
        <v/>
      </c>
      <c r="AJ43" s="399">
        <f>IFERROR(AD43/'CCF (t-1)'!AD43-1,"")</f>
        <v>0.41711517935117359</v>
      </c>
      <c r="AK43" s="399" t="str">
        <f>IFERROR(AE43/'CCF (t-1)'!AE43-1,"")</f>
        <v/>
      </c>
      <c r="AL43" s="399" t="str">
        <f>IFERROR(AF43/'CCF (t-1)'!AF43-1,"")</f>
        <v/>
      </c>
      <c r="AM43" s="399">
        <f>IFERROR(AG43/'CCF (t-1)'!AG43-1,"")</f>
        <v>0.41711517935117359</v>
      </c>
      <c r="AN43" s="205"/>
      <c r="AO43" s="341"/>
      <c r="AP43" s="205"/>
    </row>
    <row r="44" spans="1:42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0</v>
      </c>
      <c r="H44" s="252"/>
      <c r="I44" s="252">
        <v>0.85664612591778444</v>
      </c>
      <c r="J44" s="252">
        <v>0.85664612591778444</v>
      </c>
      <c r="K44" s="252">
        <v>0.85664612591778444</v>
      </c>
      <c r="L44" s="252"/>
      <c r="M44" s="252"/>
      <c r="N44" s="252"/>
      <c r="O44" s="252"/>
      <c r="P44" s="252"/>
      <c r="Q44" s="252">
        <v>0</v>
      </c>
      <c r="R44" s="252"/>
      <c r="S44" s="252">
        <v>0</v>
      </c>
      <c r="T44" s="212"/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0</v>
      </c>
      <c r="AD44" s="213">
        <f>SUMPRODUCT($H44:$O44,'Q (t)'!$H44:$O44)/100</f>
        <v>985.14304480545206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2"/>
        <v>985.14304480545206</v>
      </c>
      <c r="AH44" s="205"/>
      <c r="AI44" s="399" t="str">
        <f>IFERROR(AC44/'CCF (t-1)'!AC44-1,"")</f>
        <v/>
      </c>
      <c r="AJ44" s="399">
        <f>IFERROR(AD44/'CCF (t-1)'!AD44-1,"")</f>
        <v>0.41711517935117359</v>
      </c>
      <c r="AK44" s="399" t="str">
        <f>IFERROR(AE44/'CCF (t-1)'!AE44-1,"")</f>
        <v/>
      </c>
      <c r="AL44" s="399" t="str">
        <f>IFERROR(AF44/'CCF (t-1)'!AF44-1,"")</f>
        <v/>
      </c>
      <c r="AM44" s="399">
        <f>IFERROR(AG44/'CCF (t-1)'!AG44-1,"")</f>
        <v>0.41711517935117359</v>
      </c>
      <c r="AN44" s="205"/>
      <c r="AO44" s="341"/>
      <c r="AP44" s="205"/>
    </row>
    <row r="45" spans="1:42" s="24" customFormat="1" x14ac:dyDescent="0.2">
      <c r="C45" s="200"/>
      <c r="D45" s="196"/>
      <c r="E45" s="199"/>
      <c r="F45" s="199"/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12"/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2"/>
        <v>0</v>
      </c>
      <c r="AH45" s="205"/>
      <c r="AI45" s="399" t="str">
        <f>IFERROR(AC45/'CCF (t-1)'!AC45-1,"")</f>
        <v/>
      </c>
      <c r="AJ45" s="399" t="str">
        <f>IFERROR(AD45/'CCF (t-1)'!AD45-1,"")</f>
        <v/>
      </c>
      <c r="AK45" s="399" t="str">
        <f>IFERROR(AE45/'CCF (t-1)'!AE45-1,"")</f>
        <v/>
      </c>
      <c r="AL45" s="399" t="str">
        <f>IFERROR(AF45/'CCF (t-1)'!AF45-1,"")</f>
        <v/>
      </c>
      <c r="AM45" s="399" t="str">
        <f>IFERROR(AG45/'CCF (t-1)'!AG45-1,"")</f>
        <v/>
      </c>
      <c r="AN45" s="205"/>
      <c r="AO45" s="341"/>
      <c r="AP45" s="205"/>
    </row>
    <row r="46" spans="1:42" s="24" customFormat="1" x14ac:dyDescent="0.2">
      <c r="C46" s="200"/>
      <c r="D46" s="196"/>
      <c r="E46" s="199"/>
      <c r="F46" s="199"/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12"/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2"/>
        <v>0</v>
      </c>
      <c r="AH46" s="205"/>
      <c r="AI46" s="399" t="str">
        <f>IFERROR(AC46/'CCF (t-1)'!AC46-1,"")</f>
        <v/>
      </c>
      <c r="AJ46" s="399" t="str">
        <f>IFERROR(AD46/'CCF (t-1)'!AD46-1,"")</f>
        <v/>
      </c>
      <c r="AK46" s="399" t="str">
        <f>IFERROR(AE46/'CCF (t-1)'!AE46-1,"")</f>
        <v/>
      </c>
      <c r="AL46" s="399" t="str">
        <f>IFERROR(AF46/'CCF (t-1)'!AF46-1,"")</f>
        <v/>
      </c>
      <c r="AM46" s="399" t="str">
        <f>IFERROR(AG46/'CCF (t-1)'!AG46-1,"")</f>
        <v/>
      </c>
      <c r="AN46" s="205"/>
      <c r="AO46" s="341"/>
      <c r="AP46" s="205"/>
    </row>
    <row r="47" spans="1:42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0</v>
      </c>
      <c r="AD47" s="284">
        <f>SUBTOTAL(9,AD48:AD66)</f>
        <v>16747.431761692689</v>
      </c>
      <c r="AE47" s="284">
        <f>SUBTOTAL(9,AE48:AE66)</f>
        <v>0</v>
      </c>
      <c r="AF47" s="284">
        <f>SUBTOTAL(9,AF48:AF66)</f>
        <v>0</v>
      </c>
      <c r="AG47" s="284">
        <f>SUBTOTAL(9,AG48:AG66)</f>
        <v>16747.431761692689</v>
      </c>
      <c r="AH47" s="205"/>
      <c r="AI47" s="398" t="str">
        <f>IFERROR(AC47/'CCF (t-1)'!AC47-1,"")</f>
        <v/>
      </c>
      <c r="AJ47" s="398">
        <f>IFERROR(AD47/'CCF (t-1)'!AD47-1,"")</f>
        <v>0.50568487806062268</v>
      </c>
      <c r="AK47" s="398" t="str">
        <f>IFERROR(AE47/'CCF (t-1)'!AE47-1,"")</f>
        <v/>
      </c>
      <c r="AL47" s="398" t="str">
        <f>IFERROR(AF47/'CCF (t-1)'!AF47-1,"")</f>
        <v/>
      </c>
      <c r="AM47" s="398">
        <f>IFERROR(AG47/'CCF (t-1)'!AG47-1,"")</f>
        <v>0.50568487806062268</v>
      </c>
      <c r="AN47" s="205"/>
      <c r="AO47" s="284">
        <f>SUBTOTAL(9,AO48:AO66)</f>
        <v>0</v>
      </c>
      <c r="AP47" s="205"/>
    </row>
    <row r="48" spans="1:42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v>0</v>
      </c>
      <c r="H48" s="252"/>
      <c r="I48" s="252">
        <v>0.85664612591778444</v>
      </c>
      <c r="J48" s="252">
        <v>0.85664612591778444</v>
      </c>
      <c r="K48" s="252">
        <v>0.85664612591778444</v>
      </c>
      <c r="L48" s="252"/>
      <c r="M48" s="252"/>
      <c r="N48" s="252"/>
      <c r="O48" s="252"/>
      <c r="P48" s="252"/>
      <c r="Q48" s="252">
        <v>0</v>
      </c>
      <c r="R48" s="252"/>
      <c r="S48" s="252">
        <v>0</v>
      </c>
      <c r="T48" s="212"/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0</v>
      </c>
      <c r="AD48" s="213">
        <f>SUMPRODUCT($H48:$O48,'Q (t)'!$H48:$O48)/100</f>
        <v>985.14304480545206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985.14304480545206</v>
      </c>
      <c r="AH48" s="205"/>
      <c r="AI48" s="399" t="str">
        <f>IFERROR(AC48/'CCF (t-1)'!AC48-1,"")</f>
        <v/>
      </c>
      <c r="AJ48" s="399">
        <f>IFERROR(AD48/'CCF (t-1)'!AD48-1,"")</f>
        <v>0.41711517935117359</v>
      </c>
      <c r="AK48" s="399" t="str">
        <f>IFERROR(AE48/'CCF (t-1)'!AE48-1,"")</f>
        <v/>
      </c>
      <c r="AL48" s="399" t="str">
        <f>IFERROR(AF48/'CCF (t-1)'!AF48-1,"")</f>
        <v/>
      </c>
      <c r="AM48" s="399">
        <f>IFERROR(AG48/'CCF (t-1)'!AG48-1,"")</f>
        <v>0.41711517935117359</v>
      </c>
      <c r="AN48" s="205"/>
      <c r="AO48" s="341"/>
      <c r="AP48" s="205"/>
    </row>
    <row r="49" spans="3:42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0</v>
      </c>
      <c r="H49" s="252"/>
      <c r="I49" s="252">
        <v>0.85664612591778444</v>
      </c>
      <c r="J49" s="252">
        <v>0.85664612591778444</v>
      </c>
      <c r="K49" s="252">
        <v>0.85664612591778444</v>
      </c>
      <c r="L49" s="252"/>
      <c r="M49" s="252"/>
      <c r="N49" s="252"/>
      <c r="O49" s="252"/>
      <c r="P49" s="252"/>
      <c r="Q49" s="252">
        <v>0</v>
      </c>
      <c r="R49" s="252"/>
      <c r="S49" s="252">
        <v>0</v>
      </c>
      <c r="T49" s="212"/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0</v>
      </c>
      <c r="AD49" s="213">
        <f>SUMPRODUCT($H49:$O49,'Q (t)'!$H49:$O49)/100</f>
        <v>985.14304480545206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3">SUM(AC49:AF49)</f>
        <v>985.14304480545206</v>
      </c>
      <c r="AH49" s="205"/>
      <c r="AI49" s="399" t="str">
        <f>IFERROR(AC49/'CCF (t-1)'!AC49-1,"")</f>
        <v/>
      </c>
      <c r="AJ49" s="399">
        <f>IFERROR(AD49/'CCF (t-1)'!AD49-1,"")</f>
        <v>0.41711517935117359</v>
      </c>
      <c r="AK49" s="399" t="str">
        <f>IFERROR(AE49/'CCF (t-1)'!AE49-1,"")</f>
        <v/>
      </c>
      <c r="AL49" s="399" t="str">
        <f>IFERROR(AF49/'CCF (t-1)'!AF49-1,"")</f>
        <v/>
      </c>
      <c r="AM49" s="399">
        <f>IFERROR(AG49/'CCF (t-1)'!AG49-1,"")</f>
        <v>0.41711517935117359</v>
      </c>
      <c r="AN49" s="205"/>
      <c r="AO49" s="341"/>
      <c r="AP49" s="205"/>
    </row>
    <row r="50" spans="3:42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0</v>
      </c>
      <c r="H50" s="252"/>
      <c r="I50" s="252">
        <v>0.85664612591778444</v>
      </c>
      <c r="J50" s="252">
        <v>0.85664612591778444</v>
      </c>
      <c r="K50" s="252">
        <v>0.85664612591778444</v>
      </c>
      <c r="L50" s="252"/>
      <c r="M50" s="252"/>
      <c r="N50" s="252"/>
      <c r="O50" s="252"/>
      <c r="P50" s="252"/>
      <c r="Q50" s="252">
        <v>0</v>
      </c>
      <c r="R50" s="252"/>
      <c r="S50" s="252">
        <v>0</v>
      </c>
      <c r="T50" s="212"/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0</v>
      </c>
      <c r="AD50" s="213">
        <f>SUMPRODUCT($H50:$O50,'Q (t)'!$H50:$O50)/100</f>
        <v>985.14304480545206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3"/>
        <v>985.14304480545206</v>
      </c>
      <c r="AH50" s="205"/>
      <c r="AI50" s="399" t="str">
        <f>IFERROR(AC50/'CCF (t-1)'!AC50-1,"")</f>
        <v/>
      </c>
      <c r="AJ50" s="399">
        <f>IFERROR(AD50/'CCF (t-1)'!AD50-1,"")</f>
        <v>0.41711517935117359</v>
      </c>
      <c r="AK50" s="399" t="str">
        <f>IFERROR(AE50/'CCF (t-1)'!AE50-1,"")</f>
        <v/>
      </c>
      <c r="AL50" s="399" t="str">
        <f>IFERROR(AF50/'CCF (t-1)'!AF50-1,"")</f>
        <v/>
      </c>
      <c r="AM50" s="399">
        <f>IFERROR(AG50/'CCF (t-1)'!AG50-1,"")</f>
        <v>0.41711517935117359</v>
      </c>
      <c r="AN50" s="205"/>
      <c r="AO50" s="341"/>
      <c r="AP50" s="205"/>
    </row>
    <row r="51" spans="3:42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0</v>
      </c>
      <c r="H51" s="252"/>
      <c r="I51" s="252">
        <v>0.85664612591778444</v>
      </c>
      <c r="J51" s="252">
        <v>0.85664612591778444</v>
      </c>
      <c r="K51" s="252">
        <v>0.85664612591778444</v>
      </c>
      <c r="L51" s="252"/>
      <c r="M51" s="252"/>
      <c r="N51" s="252"/>
      <c r="O51" s="252"/>
      <c r="P51" s="252"/>
      <c r="Q51" s="252">
        <v>0</v>
      </c>
      <c r="R51" s="252"/>
      <c r="S51" s="252">
        <v>0</v>
      </c>
      <c r="T51" s="212"/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0</v>
      </c>
      <c r="AD51" s="213">
        <f>SUMPRODUCT($H51:$O51,'Q (t)'!$H51:$O51)/100</f>
        <v>985.14304480545206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3"/>
        <v>985.14304480545206</v>
      </c>
      <c r="AH51" s="205"/>
      <c r="AI51" s="399" t="str">
        <f>IFERROR(AC51/'CCF (t-1)'!AC51-1,"")</f>
        <v/>
      </c>
      <c r="AJ51" s="399">
        <f>IFERROR(AD51/'CCF (t-1)'!AD51-1,"")</f>
        <v>0.41711517935117359</v>
      </c>
      <c r="AK51" s="399" t="str">
        <f>IFERROR(AE51/'CCF (t-1)'!AE51-1,"")</f>
        <v/>
      </c>
      <c r="AL51" s="399" t="str">
        <f>IFERROR(AF51/'CCF (t-1)'!AF51-1,"")</f>
        <v/>
      </c>
      <c r="AM51" s="399">
        <f>IFERROR(AG51/'CCF (t-1)'!AG51-1,"")</f>
        <v>0.41711517935117359</v>
      </c>
      <c r="AN51" s="205"/>
      <c r="AO51" s="341"/>
      <c r="AP51" s="205"/>
    </row>
    <row r="52" spans="3:42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0</v>
      </c>
      <c r="H52" s="252"/>
      <c r="I52" s="252">
        <v>0.85664612591778444</v>
      </c>
      <c r="J52" s="252">
        <v>0.85664612591778444</v>
      </c>
      <c r="K52" s="252">
        <v>0.85664612591778444</v>
      </c>
      <c r="L52" s="252"/>
      <c r="M52" s="252"/>
      <c r="N52" s="252"/>
      <c r="O52" s="252"/>
      <c r="P52" s="252"/>
      <c r="Q52" s="252">
        <v>0</v>
      </c>
      <c r="R52" s="252"/>
      <c r="S52" s="252">
        <v>0</v>
      </c>
      <c r="T52" s="212"/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0</v>
      </c>
      <c r="AD52" s="213">
        <f>SUMPRODUCT($H52:$O52,'Q (t)'!$H52:$O52)/100</f>
        <v>985.14304480545206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3"/>
        <v>985.14304480545206</v>
      </c>
      <c r="AH52" s="205"/>
      <c r="AI52" s="399" t="str">
        <f>IFERROR(AC52/'CCF (t-1)'!AC52-1,"")</f>
        <v/>
      </c>
      <c r="AJ52" s="399">
        <f>IFERROR(AD52/'CCF (t-1)'!AD52-1,"")</f>
        <v>0.41711517935117359</v>
      </c>
      <c r="AK52" s="399" t="str">
        <f>IFERROR(AE52/'CCF (t-1)'!AE52-1,"")</f>
        <v/>
      </c>
      <c r="AL52" s="399" t="str">
        <f>IFERROR(AF52/'CCF (t-1)'!AF52-1,"")</f>
        <v/>
      </c>
      <c r="AM52" s="399">
        <f>IFERROR(AG52/'CCF (t-1)'!AG52-1,"")</f>
        <v>0.41711517935117359</v>
      </c>
      <c r="AN52" s="205"/>
      <c r="AO52" s="341"/>
      <c r="AP52" s="205"/>
    </row>
    <row r="53" spans="3:42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0</v>
      </c>
      <c r="H53" s="252"/>
      <c r="I53" s="252">
        <v>0.85664612591778444</v>
      </c>
      <c r="J53" s="252">
        <v>0.85664612591778444</v>
      </c>
      <c r="K53" s="252">
        <v>0.85664612591778444</v>
      </c>
      <c r="L53" s="252"/>
      <c r="M53" s="252"/>
      <c r="N53" s="252"/>
      <c r="O53" s="252"/>
      <c r="P53" s="252"/>
      <c r="Q53" s="252">
        <v>0</v>
      </c>
      <c r="R53" s="252"/>
      <c r="S53" s="252">
        <v>0</v>
      </c>
      <c r="T53" s="212"/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0</v>
      </c>
      <c r="AD53" s="213">
        <f>SUMPRODUCT($H53:$O53,'Q (t)'!$H53:$O53)/100</f>
        <v>985.14304480545206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3"/>
        <v>985.14304480545206</v>
      </c>
      <c r="AH53" s="205"/>
      <c r="AI53" s="399" t="str">
        <f>IFERROR(AC53/'CCF (t-1)'!AC53-1,"")</f>
        <v/>
      </c>
      <c r="AJ53" s="399">
        <f>IFERROR(AD53/'CCF (t-1)'!AD53-1,"")</f>
        <v>0.41711517935117359</v>
      </c>
      <c r="AK53" s="399" t="str">
        <f>IFERROR(AE53/'CCF (t-1)'!AE53-1,"")</f>
        <v/>
      </c>
      <c r="AL53" s="399" t="str">
        <f>IFERROR(AF53/'CCF (t-1)'!AF53-1,"")</f>
        <v/>
      </c>
      <c r="AM53" s="399">
        <f>IFERROR(AG53/'CCF (t-1)'!AG53-1,"")</f>
        <v>0.41711517935117359</v>
      </c>
      <c r="AN53" s="205"/>
      <c r="AO53" s="341"/>
      <c r="AP53" s="205"/>
    </row>
    <row r="54" spans="3:42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0</v>
      </c>
      <c r="H54" s="252"/>
      <c r="I54" s="252">
        <v>0.85664612591778444</v>
      </c>
      <c r="J54" s="252">
        <v>0.85664612591778444</v>
      </c>
      <c r="K54" s="252">
        <v>0.85664612591778444</v>
      </c>
      <c r="L54" s="252"/>
      <c r="M54" s="252"/>
      <c r="N54" s="252"/>
      <c r="O54" s="252"/>
      <c r="P54" s="252"/>
      <c r="Q54" s="252"/>
      <c r="R54" s="252"/>
      <c r="S54" s="252"/>
      <c r="T54" s="212"/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0</v>
      </c>
      <c r="AD54" s="213">
        <f>SUMPRODUCT($H54:$O54,'Q (t)'!$H54:$O54)/100</f>
        <v>985.14304480545206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3"/>
        <v>985.14304480545206</v>
      </c>
      <c r="AH54" s="205"/>
      <c r="AI54" s="399" t="str">
        <f>IFERROR(AC54/'CCF (t-1)'!AC54-1,"")</f>
        <v/>
      </c>
      <c r="AJ54" s="399">
        <f>IFERROR(AD54/'CCF (t-1)'!AD54-1,"")</f>
        <v>0.41711517935117359</v>
      </c>
      <c r="AK54" s="399" t="str">
        <f>IFERROR(AE54/'CCF (t-1)'!AE54-1,"")</f>
        <v/>
      </c>
      <c r="AL54" s="399" t="str">
        <f>IFERROR(AF54/'CCF (t-1)'!AF54-1,"")</f>
        <v/>
      </c>
      <c r="AM54" s="399">
        <f>IFERROR(AG54/'CCF (t-1)'!AG54-1,"")</f>
        <v>0.41711517935117359</v>
      </c>
      <c r="AN54" s="205"/>
      <c r="AO54" s="341"/>
      <c r="AP54" s="205"/>
    </row>
    <row r="55" spans="3:42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0</v>
      </c>
      <c r="H55" s="252"/>
      <c r="I55" s="252">
        <v>0.85664612591778444</v>
      </c>
      <c r="J55" s="252">
        <v>0.85664612591778444</v>
      </c>
      <c r="K55" s="252">
        <v>0.85664612591778444</v>
      </c>
      <c r="L55" s="252"/>
      <c r="M55" s="252"/>
      <c r="N55" s="252"/>
      <c r="O55" s="252"/>
      <c r="P55" s="252"/>
      <c r="Q55" s="252">
        <v>0</v>
      </c>
      <c r="R55" s="252"/>
      <c r="S55" s="252">
        <v>0</v>
      </c>
      <c r="T55" s="212"/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0</v>
      </c>
      <c r="AD55" s="213">
        <f>SUMPRODUCT($H55:$O55,'Q (t)'!$H55:$O55)/100</f>
        <v>985.14304480545206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3"/>
        <v>985.14304480545206</v>
      </c>
      <c r="AH55" s="205"/>
      <c r="AI55" s="399" t="str">
        <f>IFERROR(AC55/'CCF (t-1)'!AC55-1,"")</f>
        <v/>
      </c>
      <c r="AJ55" s="399">
        <f>IFERROR(AD55/'CCF (t-1)'!AD55-1,"")</f>
        <v>0.41711517935117359</v>
      </c>
      <c r="AK55" s="399" t="str">
        <f>IFERROR(AE55/'CCF (t-1)'!AE55-1,"")</f>
        <v/>
      </c>
      <c r="AL55" s="399" t="str">
        <f>IFERROR(AF55/'CCF (t-1)'!AF55-1,"")</f>
        <v/>
      </c>
      <c r="AM55" s="399">
        <f>IFERROR(AG55/'CCF (t-1)'!AG55-1,"")</f>
        <v>0.41711517935117359</v>
      </c>
      <c r="AN55" s="205"/>
      <c r="AO55" s="341"/>
      <c r="AP55" s="205"/>
    </row>
    <row r="56" spans="3:42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0</v>
      </c>
      <c r="H56" s="252"/>
      <c r="I56" s="252">
        <v>0.85664612591778444</v>
      </c>
      <c r="J56" s="252">
        <v>0.85664612591778444</v>
      </c>
      <c r="K56" s="252">
        <v>0.85664612591778444</v>
      </c>
      <c r="L56" s="252"/>
      <c r="M56" s="252"/>
      <c r="N56" s="252"/>
      <c r="O56" s="252"/>
      <c r="P56" s="252"/>
      <c r="Q56" s="252">
        <v>0</v>
      </c>
      <c r="R56" s="252"/>
      <c r="S56" s="252">
        <v>0</v>
      </c>
      <c r="T56" s="212"/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0</v>
      </c>
      <c r="AD56" s="213">
        <f>SUMPRODUCT($H56:$O56,'Q (t)'!$H56:$O56)/100</f>
        <v>985.14304480545206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3"/>
        <v>985.14304480545206</v>
      </c>
      <c r="AH56" s="205"/>
      <c r="AI56" s="399" t="str">
        <f>IFERROR(AC56/'CCF (t-1)'!AC56-1,"")</f>
        <v/>
      </c>
      <c r="AJ56" s="399" t="str">
        <f>IFERROR(AD56/'CCF (t-1)'!AD56-1,"")</f>
        <v/>
      </c>
      <c r="AK56" s="399" t="str">
        <f>IFERROR(AE56/'CCF (t-1)'!AE56-1,"")</f>
        <v/>
      </c>
      <c r="AL56" s="399" t="str">
        <f>IFERROR(AF56/'CCF (t-1)'!AF56-1,"")</f>
        <v/>
      </c>
      <c r="AM56" s="399" t="str">
        <f>IFERROR(AG56/'CCF (t-1)'!AG56-1,"")</f>
        <v/>
      </c>
      <c r="AN56" s="205"/>
      <c r="AO56" s="341"/>
      <c r="AP56" s="205"/>
    </row>
    <row r="57" spans="3:42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0</v>
      </c>
      <c r="H57" s="252"/>
      <c r="I57" s="252">
        <v>0.85664612591778444</v>
      </c>
      <c r="J57" s="252">
        <v>0.85664612591778444</v>
      </c>
      <c r="K57" s="252">
        <v>0.85664612591778444</v>
      </c>
      <c r="L57" s="252"/>
      <c r="M57" s="252"/>
      <c r="N57" s="252"/>
      <c r="O57" s="252"/>
      <c r="P57" s="252"/>
      <c r="Q57" s="252">
        <v>0</v>
      </c>
      <c r="R57" s="252"/>
      <c r="S57" s="252">
        <v>0</v>
      </c>
      <c r="T57" s="212"/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0</v>
      </c>
      <c r="AD57" s="213">
        <f>SUMPRODUCT($H57:$O57,'Q (t)'!$H57:$O57)/100</f>
        <v>985.14304480545206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3"/>
        <v>985.14304480545206</v>
      </c>
      <c r="AH57" s="205"/>
      <c r="AI57" s="399" t="str">
        <f>IFERROR(AC57/'CCF (t-1)'!AC57-1,"")</f>
        <v/>
      </c>
      <c r="AJ57" s="399">
        <f>IFERROR(AD57/'CCF (t-1)'!AD57-1,"")</f>
        <v>0.41711517935117359</v>
      </c>
      <c r="AK57" s="399" t="str">
        <f>IFERROR(AE57/'CCF (t-1)'!AE57-1,"")</f>
        <v/>
      </c>
      <c r="AL57" s="399" t="str">
        <f>IFERROR(AF57/'CCF (t-1)'!AF57-1,"")</f>
        <v/>
      </c>
      <c r="AM57" s="399">
        <f>IFERROR(AG57/'CCF (t-1)'!AG57-1,"")</f>
        <v>0.41711517935117359</v>
      </c>
      <c r="AN57" s="205"/>
      <c r="AO57" s="341"/>
      <c r="AP57" s="205"/>
    </row>
    <row r="58" spans="3:42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0</v>
      </c>
      <c r="H58" s="252"/>
      <c r="I58" s="252">
        <v>0.85664612591778444</v>
      </c>
      <c r="J58" s="252">
        <v>0.85664612591778444</v>
      </c>
      <c r="K58" s="252">
        <v>0.85664612591778444</v>
      </c>
      <c r="L58" s="252"/>
      <c r="M58" s="252"/>
      <c r="N58" s="252"/>
      <c r="O58" s="252"/>
      <c r="P58" s="252"/>
      <c r="Q58" s="252">
        <v>0</v>
      </c>
      <c r="R58" s="252"/>
      <c r="S58" s="252">
        <v>0</v>
      </c>
      <c r="T58" s="212"/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0</v>
      </c>
      <c r="AD58" s="213">
        <f>SUMPRODUCT($H58:$O58,'Q (t)'!$H58:$O58)/100</f>
        <v>985.14304480545206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3"/>
        <v>985.14304480545206</v>
      </c>
      <c r="AH58" s="205"/>
      <c r="AI58" s="399" t="str">
        <f>IFERROR(AC58/'CCF (t-1)'!AC58-1,"")</f>
        <v/>
      </c>
      <c r="AJ58" s="399">
        <f>IFERROR(AD58/'CCF (t-1)'!AD58-1,"")</f>
        <v>0.41711517935117359</v>
      </c>
      <c r="AK58" s="399" t="str">
        <f>IFERROR(AE58/'CCF (t-1)'!AE58-1,"")</f>
        <v/>
      </c>
      <c r="AL58" s="399" t="str">
        <f>IFERROR(AF58/'CCF (t-1)'!AF58-1,"")</f>
        <v/>
      </c>
      <c r="AM58" s="399">
        <f>IFERROR(AG58/'CCF (t-1)'!AG58-1,"")</f>
        <v>0.41711517935117359</v>
      </c>
      <c r="AN58" s="205"/>
      <c r="AO58" s="341"/>
      <c r="AP58" s="205"/>
    </row>
    <row r="59" spans="3:42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0</v>
      </c>
      <c r="H59" s="252"/>
      <c r="I59" s="252">
        <v>0.85664612591778444</v>
      </c>
      <c r="J59" s="252">
        <v>0.85664612591778444</v>
      </c>
      <c r="K59" s="252">
        <v>0.85664612591778444</v>
      </c>
      <c r="L59" s="252"/>
      <c r="M59" s="252"/>
      <c r="N59" s="252"/>
      <c r="O59" s="252"/>
      <c r="P59" s="252"/>
      <c r="Q59" s="252">
        <v>0</v>
      </c>
      <c r="R59" s="252"/>
      <c r="S59" s="252">
        <v>0</v>
      </c>
      <c r="T59" s="212"/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0</v>
      </c>
      <c r="AD59" s="213">
        <f>SUMPRODUCT($H59:$O59,'Q (t)'!$H59:$O59)/100</f>
        <v>985.14304480545206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3"/>
        <v>985.14304480545206</v>
      </c>
      <c r="AH59" s="205"/>
      <c r="AI59" s="399" t="str">
        <f>IFERROR(AC59/'CCF (t-1)'!AC59-1,"")</f>
        <v/>
      </c>
      <c r="AJ59" s="399">
        <f>IFERROR(AD59/'CCF (t-1)'!AD59-1,"")</f>
        <v>0.41711517935117359</v>
      </c>
      <c r="AK59" s="399" t="str">
        <f>IFERROR(AE59/'CCF (t-1)'!AE59-1,"")</f>
        <v/>
      </c>
      <c r="AL59" s="399" t="str">
        <f>IFERROR(AF59/'CCF (t-1)'!AF59-1,"")</f>
        <v/>
      </c>
      <c r="AM59" s="399">
        <f>IFERROR(AG59/'CCF (t-1)'!AG59-1,"")</f>
        <v>0.41711517935117359</v>
      </c>
      <c r="AN59" s="205"/>
      <c r="AO59" s="341"/>
      <c r="AP59" s="205"/>
    </row>
    <row r="60" spans="3:42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0</v>
      </c>
      <c r="H60" s="252"/>
      <c r="I60" s="252">
        <v>0.85664612591778444</v>
      </c>
      <c r="J60" s="252">
        <v>0.85664612591778444</v>
      </c>
      <c r="K60" s="252">
        <v>0.85664612591778444</v>
      </c>
      <c r="L60" s="252"/>
      <c r="M60" s="252"/>
      <c r="N60" s="252"/>
      <c r="O60" s="252"/>
      <c r="P60" s="252"/>
      <c r="Q60" s="252">
        <v>0</v>
      </c>
      <c r="R60" s="252"/>
      <c r="S60" s="252">
        <v>0</v>
      </c>
      <c r="T60" s="212"/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0</v>
      </c>
      <c r="AD60" s="213">
        <f>SUMPRODUCT($H60:$O60,'Q (t)'!$H60:$O60)/100</f>
        <v>985.14304480545206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3"/>
        <v>985.14304480545206</v>
      </c>
      <c r="AH60" s="205"/>
      <c r="AI60" s="399" t="str">
        <f>IFERROR(AC60/'CCF (t-1)'!AC60-1,"")</f>
        <v/>
      </c>
      <c r="AJ60" s="399">
        <f>IFERROR(AD60/'CCF (t-1)'!AD60-1,"")</f>
        <v>0.41711517935117359</v>
      </c>
      <c r="AK60" s="399" t="str">
        <f>IFERROR(AE60/'CCF (t-1)'!AE60-1,"")</f>
        <v/>
      </c>
      <c r="AL60" s="399" t="str">
        <f>IFERROR(AF60/'CCF (t-1)'!AF60-1,"")</f>
        <v/>
      </c>
      <c r="AM60" s="399">
        <f>IFERROR(AG60/'CCF (t-1)'!AG60-1,"")</f>
        <v>0.41711517935117359</v>
      </c>
      <c r="AN60" s="205"/>
      <c r="AO60" s="341"/>
      <c r="AP60" s="205"/>
    </row>
    <row r="61" spans="3:42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0</v>
      </c>
      <c r="H61" s="252"/>
      <c r="I61" s="252">
        <v>0.85664612591778444</v>
      </c>
      <c r="J61" s="252">
        <v>0.85664612591778444</v>
      </c>
      <c r="K61" s="252">
        <v>0.85664612591778444</v>
      </c>
      <c r="L61" s="252"/>
      <c r="M61" s="252"/>
      <c r="N61" s="252"/>
      <c r="O61" s="252"/>
      <c r="P61" s="252"/>
      <c r="Q61" s="252">
        <v>0</v>
      </c>
      <c r="R61" s="252"/>
      <c r="S61" s="252">
        <v>0</v>
      </c>
      <c r="T61" s="212"/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0</v>
      </c>
      <c r="AD61" s="213">
        <f>SUMPRODUCT($H61:$O61,'Q (t)'!$H61:$O61)/100</f>
        <v>985.14304480545206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3"/>
        <v>985.14304480545206</v>
      </c>
      <c r="AH61" s="205"/>
      <c r="AI61" s="399" t="str">
        <f>IFERROR(AC61/'CCF (t-1)'!AC61-1,"")</f>
        <v/>
      </c>
      <c r="AJ61" s="399">
        <f>IFERROR(AD61/'CCF (t-1)'!AD61-1,"")</f>
        <v>0.41711517935117359</v>
      </c>
      <c r="AK61" s="399" t="str">
        <f>IFERROR(AE61/'CCF (t-1)'!AE61-1,"")</f>
        <v/>
      </c>
      <c r="AL61" s="399" t="str">
        <f>IFERROR(AF61/'CCF (t-1)'!AF61-1,"")</f>
        <v/>
      </c>
      <c r="AM61" s="399">
        <f>IFERROR(AG61/'CCF (t-1)'!AG61-1,"")</f>
        <v>0.41711517935117359</v>
      </c>
      <c r="AN61" s="205"/>
      <c r="AO61" s="341"/>
      <c r="AP61" s="205"/>
    </row>
    <row r="62" spans="3:42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0</v>
      </c>
      <c r="H62" s="252"/>
      <c r="I62" s="252">
        <v>0.85664612591778444</v>
      </c>
      <c r="J62" s="252">
        <v>0.85664612591778444</v>
      </c>
      <c r="K62" s="252">
        <v>0.85664612591778444</v>
      </c>
      <c r="L62" s="252"/>
      <c r="M62" s="252"/>
      <c r="N62" s="252"/>
      <c r="O62" s="252"/>
      <c r="P62" s="252"/>
      <c r="Q62" s="252">
        <v>0</v>
      </c>
      <c r="R62" s="252"/>
      <c r="S62" s="252">
        <v>0</v>
      </c>
      <c r="T62" s="212"/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0</v>
      </c>
      <c r="AD62" s="213">
        <f>SUMPRODUCT($H62:$O62,'Q (t)'!$H62:$O62)/100</f>
        <v>985.14304480545206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3"/>
        <v>985.14304480545206</v>
      </c>
      <c r="AH62" s="205"/>
      <c r="AI62" s="399" t="str">
        <f>IFERROR(AC62/'CCF (t-1)'!AC62-1,"")</f>
        <v/>
      </c>
      <c r="AJ62" s="399">
        <f>IFERROR(AD62/'CCF (t-1)'!AD62-1,"")</f>
        <v>0.41711517935117359</v>
      </c>
      <c r="AK62" s="399" t="str">
        <f>IFERROR(AE62/'CCF (t-1)'!AE62-1,"")</f>
        <v/>
      </c>
      <c r="AL62" s="399" t="str">
        <f>IFERROR(AF62/'CCF (t-1)'!AF62-1,"")</f>
        <v/>
      </c>
      <c r="AM62" s="399">
        <f>IFERROR(AG62/'CCF (t-1)'!AG62-1,"")</f>
        <v>0.41711517935117359</v>
      </c>
      <c r="AN62" s="205"/>
      <c r="AO62" s="341"/>
      <c r="AP62" s="205"/>
    </row>
    <row r="63" spans="3:42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0</v>
      </c>
      <c r="H63" s="252"/>
      <c r="I63" s="252">
        <v>0.85664612591778444</v>
      </c>
      <c r="J63" s="252">
        <v>0.85664612591778444</v>
      </c>
      <c r="K63" s="252">
        <v>0.85664612591778444</v>
      </c>
      <c r="L63" s="252"/>
      <c r="M63" s="252"/>
      <c r="N63" s="252"/>
      <c r="O63" s="252"/>
      <c r="P63" s="252"/>
      <c r="Q63" s="252">
        <v>0</v>
      </c>
      <c r="R63" s="252"/>
      <c r="S63" s="252">
        <v>0</v>
      </c>
      <c r="T63" s="212"/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0</v>
      </c>
      <c r="AD63" s="213">
        <f>SUMPRODUCT($H63:$O63,'Q (t)'!$H63:$O63)/100</f>
        <v>985.14304480545206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3"/>
        <v>985.14304480545206</v>
      </c>
      <c r="AH63" s="205"/>
      <c r="AI63" s="399" t="str">
        <f>IFERROR(AC63/'CCF (t-1)'!AC63-1,"")</f>
        <v/>
      </c>
      <c r="AJ63" s="399">
        <f>IFERROR(AD63/'CCF (t-1)'!AD63-1,"")</f>
        <v>0.41711517935117359</v>
      </c>
      <c r="AK63" s="399" t="str">
        <f>IFERROR(AE63/'CCF (t-1)'!AE63-1,"")</f>
        <v/>
      </c>
      <c r="AL63" s="399" t="str">
        <f>IFERROR(AF63/'CCF (t-1)'!AF63-1,"")</f>
        <v/>
      </c>
      <c r="AM63" s="399">
        <f>IFERROR(AG63/'CCF (t-1)'!AG63-1,"")</f>
        <v>0.41711517935117359</v>
      </c>
      <c r="AN63" s="205"/>
      <c r="AO63" s="341"/>
      <c r="AP63" s="205"/>
    </row>
    <row r="64" spans="3:42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0</v>
      </c>
      <c r="H64" s="252"/>
      <c r="I64" s="252">
        <v>0.85664612591778444</v>
      </c>
      <c r="J64" s="252">
        <v>0.85664612591778444</v>
      </c>
      <c r="K64" s="252">
        <v>0.85664612591778444</v>
      </c>
      <c r="L64" s="252"/>
      <c r="M64" s="252"/>
      <c r="N64" s="252"/>
      <c r="O64" s="252"/>
      <c r="P64" s="252"/>
      <c r="Q64" s="252">
        <v>0</v>
      </c>
      <c r="R64" s="252"/>
      <c r="S64" s="252">
        <v>0</v>
      </c>
      <c r="T64" s="212"/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0</v>
      </c>
      <c r="AD64" s="213">
        <f>SUMPRODUCT($H64:$O64,'Q (t)'!$H64:$O64)/100</f>
        <v>985.14304480545206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985.14304480545206</v>
      </c>
      <c r="AH64" s="205"/>
      <c r="AI64" s="399" t="str">
        <f>IFERROR(AC64/'CCF (t-1)'!AC64-1,"")</f>
        <v/>
      </c>
      <c r="AJ64" s="399">
        <f>IFERROR(AD64/'CCF (t-1)'!AD64-1,"")</f>
        <v>0.41711517935117359</v>
      </c>
      <c r="AK64" s="399" t="str">
        <f>IFERROR(AE64/'CCF (t-1)'!AE64-1,"")</f>
        <v/>
      </c>
      <c r="AL64" s="399" t="str">
        <f>IFERROR(AF64/'CCF (t-1)'!AF64-1,"")</f>
        <v/>
      </c>
      <c r="AM64" s="399">
        <f>IFERROR(AG64/'CCF (t-1)'!AG64-1,"")</f>
        <v>0.41711517935117359</v>
      </c>
      <c r="AN64" s="205"/>
      <c r="AO64" s="341"/>
      <c r="AP64" s="205"/>
    </row>
    <row r="65" spans="1:42" s="24" customFormat="1" x14ac:dyDescent="0.2">
      <c r="C65" s="200"/>
      <c r="D65" s="196"/>
      <c r="E65" s="199"/>
      <c r="F65" s="199"/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12"/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IFERROR(AC65/'CCF (t-1)'!AC65-1,"")</f>
        <v/>
      </c>
      <c r="AJ65" s="399" t="str">
        <f>IFERROR(AD65/'CCF (t-1)'!AD65-1,"")</f>
        <v/>
      </c>
      <c r="AK65" s="399" t="str">
        <f>IFERROR(AE65/'CCF (t-1)'!AE65-1,"")</f>
        <v/>
      </c>
      <c r="AL65" s="399" t="str">
        <f>IFERROR(AF65/'CCF (t-1)'!AF65-1,"")</f>
        <v/>
      </c>
      <c r="AM65" s="399" t="str">
        <f>IFERROR(AG65/'CCF (t-1)'!AG65-1,"")</f>
        <v/>
      </c>
      <c r="AN65" s="205"/>
      <c r="AO65" s="341"/>
      <c r="AP65" s="205"/>
    </row>
    <row r="66" spans="1:42" s="24" customFormat="1" x14ac:dyDescent="0.2">
      <c r="C66" s="200"/>
      <c r="D66" s="196"/>
      <c r="E66" s="199"/>
      <c r="F66" s="199"/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12"/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3"/>
        <v>0</v>
      </c>
      <c r="AH66" s="205"/>
      <c r="AI66" s="399" t="str">
        <f>IFERROR(AC66/'CCF (t-1)'!AC66-1,"")</f>
        <v/>
      </c>
      <c r="AJ66" s="399" t="str">
        <f>IFERROR(AD66/'CCF (t-1)'!AD66-1,"")</f>
        <v/>
      </c>
      <c r="AK66" s="399" t="str">
        <f>IFERROR(AE66/'CCF (t-1)'!AE66-1,"")</f>
        <v/>
      </c>
      <c r="AL66" s="399" t="str">
        <f>IFERROR(AF66/'CCF (t-1)'!AF66-1,"")</f>
        <v/>
      </c>
      <c r="AM66" s="399" t="str">
        <f>IFERROR(AG66/'CCF (t-1)'!AG66-1,"")</f>
        <v/>
      </c>
      <c r="AN66" s="205"/>
      <c r="AO66" s="341"/>
      <c r="AP66" s="205"/>
    </row>
    <row r="67" spans="1:42" s="203" customFormat="1" x14ac:dyDescent="0.2">
      <c r="A67" s="24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  <c r="AH67" s="205"/>
      <c r="AI67" s="398" t="str">
        <f>IFERROR(AC67/'CCF (t-1)'!AC67-1,"")</f>
        <v/>
      </c>
      <c r="AJ67" s="398" t="str">
        <f>IFERROR(AD67/'CCF (t-1)'!AD67-1,"")</f>
        <v/>
      </c>
      <c r="AK67" s="398" t="str">
        <f>IFERROR(AE67/'CCF (t-1)'!AE67-1,"")</f>
        <v/>
      </c>
      <c r="AL67" s="398" t="str">
        <f>IFERROR(AF67/'CCF (t-1)'!AF67-1,"")</f>
        <v/>
      </c>
      <c r="AM67" s="398" t="str">
        <f>IFERROR(AG67/'CCF (t-1)'!AG67-1,"")</f>
        <v/>
      </c>
      <c r="AN67" s="205"/>
      <c r="AO67" s="284">
        <f>SUBTOTAL(9,AO68:AO73)</f>
        <v>0</v>
      </c>
      <c r="AP67" s="205"/>
    </row>
    <row r="68" spans="1:42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0</v>
      </c>
      <c r="H68" s="252"/>
      <c r="I68" s="252">
        <v>0</v>
      </c>
      <c r="J68" s="252">
        <v>0</v>
      </c>
      <c r="K68" s="252">
        <v>0</v>
      </c>
      <c r="L68" s="252"/>
      <c r="M68" s="252"/>
      <c r="N68" s="252"/>
      <c r="O68" s="252"/>
      <c r="P68" s="252"/>
      <c r="Q68" s="252">
        <v>0</v>
      </c>
      <c r="R68" s="252"/>
      <c r="S68" s="252">
        <v>0</v>
      </c>
      <c r="T68" s="212"/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4">SUM(AC68:AF68)</f>
        <v>0</v>
      </c>
      <c r="AH68" s="205"/>
      <c r="AI68" s="399" t="str">
        <f>IFERROR(AC68/'CCF (t-1)'!AC68-1,"")</f>
        <v/>
      </c>
      <c r="AJ68" s="399" t="str">
        <f>IFERROR(AD68/'CCF (t-1)'!AD68-1,"")</f>
        <v/>
      </c>
      <c r="AK68" s="399" t="str">
        <f>IFERROR(AE68/'CCF (t-1)'!AE68-1,"")</f>
        <v/>
      </c>
      <c r="AL68" s="399" t="str">
        <f>IFERROR(AF68/'CCF (t-1)'!AF68-1,"")</f>
        <v/>
      </c>
      <c r="AM68" s="399" t="str">
        <f>IFERROR(AG68/'CCF (t-1)'!AG68-1,"")</f>
        <v/>
      </c>
      <c r="AN68" s="205"/>
      <c r="AO68" s="341"/>
      <c r="AP68" s="205"/>
    </row>
    <row r="69" spans="1:42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0</v>
      </c>
      <c r="H69" s="252"/>
      <c r="I69" s="252">
        <v>0</v>
      </c>
      <c r="J69" s="252">
        <v>0</v>
      </c>
      <c r="K69" s="252">
        <v>0</v>
      </c>
      <c r="L69" s="252"/>
      <c r="M69" s="252"/>
      <c r="N69" s="252"/>
      <c r="O69" s="252"/>
      <c r="P69" s="252"/>
      <c r="Q69" s="252">
        <v>0</v>
      </c>
      <c r="R69" s="252"/>
      <c r="S69" s="252">
        <v>0</v>
      </c>
      <c r="T69" s="212"/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4"/>
        <v>0</v>
      </c>
      <c r="AH69" s="205"/>
      <c r="AI69" s="399" t="str">
        <f>IFERROR(AC69/'CCF (t-1)'!AC69-1,"")</f>
        <v/>
      </c>
      <c r="AJ69" s="399" t="str">
        <f>IFERROR(AD69/'CCF (t-1)'!AD69-1,"")</f>
        <v/>
      </c>
      <c r="AK69" s="399" t="str">
        <f>IFERROR(AE69/'CCF (t-1)'!AE69-1,"")</f>
        <v/>
      </c>
      <c r="AL69" s="399" t="str">
        <f>IFERROR(AF69/'CCF (t-1)'!AF69-1,"")</f>
        <v/>
      </c>
      <c r="AM69" s="399" t="str">
        <f>IFERROR(AG69/'CCF (t-1)'!AG69-1,"")</f>
        <v/>
      </c>
      <c r="AN69" s="205"/>
      <c r="AO69" s="341"/>
      <c r="AP69" s="205"/>
    </row>
    <row r="70" spans="1:42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0</v>
      </c>
      <c r="H70" s="252"/>
      <c r="I70" s="252">
        <v>0</v>
      </c>
      <c r="J70" s="252">
        <v>0</v>
      </c>
      <c r="K70" s="252">
        <v>0</v>
      </c>
      <c r="L70" s="252"/>
      <c r="M70" s="252"/>
      <c r="N70" s="252"/>
      <c r="O70" s="252"/>
      <c r="P70" s="252"/>
      <c r="Q70" s="252">
        <v>0</v>
      </c>
      <c r="R70" s="252"/>
      <c r="S70" s="252">
        <v>0</v>
      </c>
      <c r="T70" s="212"/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4"/>
        <v>0</v>
      </c>
      <c r="AH70" s="205"/>
      <c r="AI70" s="399" t="str">
        <f>IFERROR(AC70/'CCF (t-1)'!AC70-1,"")</f>
        <v/>
      </c>
      <c r="AJ70" s="399" t="str">
        <f>IFERROR(AD70/'CCF (t-1)'!AD70-1,"")</f>
        <v/>
      </c>
      <c r="AK70" s="399" t="str">
        <f>IFERROR(AE70/'CCF (t-1)'!AE70-1,"")</f>
        <v/>
      </c>
      <c r="AL70" s="399" t="str">
        <f>IFERROR(AF70/'CCF (t-1)'!AF70-1,"")</f>
        <v/>
      </c>
      <c r="AM70" s="399" t="str">
        <f>IFERROR(AG70/'CCF (t-1)'!AG70-1,"")</f>
        <v/>
      </c>
      <c r="AN70" s="205"/>
      <c r="AO70" s="341"/>
      <c r="AP70" s="205"/>
    </row>
    <row r="71" spans="1:42" s="153" customFormat="1" x14ac:dyDescent="0.2">
      <c r="A71" s="2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0</v>
      </c>
      <c r="H71" s="252"/>
      <c r="I71" s="252">
        <v>0</v>
      </c>
      <c r="J71" s="252">
        <v>0</v>
      </c>
      <c r="K71" s="252">
        <v>0</v>
      </c>
      <c r="L71" s="252"/>
      <c r="M71" s="252"/>
      <c r="N71" s="252"/>
      <c r="O71" s="252"/>
      <c r="P71" s="252"/>
      <c r="Q71" s="252">
        <v>0</v>
      </c>
      <c r="R71" s="252"/>
      <c r="S71" s="252">
        <v>0</v>
      </c>
      <c r="T71" s="212"/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4"/>
        <v>0</v>
      </c>
      <c r="AH71" s="205"/>
      <c r="AI71" s="399" t="str">
        <f>IFERROR(AC71/'CCF (t-1)'!AC71-1,"")</f>
        <v/>
      </c>
      <c r="AJ71" s="399" t="str">
        <f>IFERROR(AD71/'CCF (t-1)'!AD71-1,"")</f>
        <v/>
      </c>
      <c r="AK71" s="399" t="str">
        <f>IFERROR(AE71/'CCF (t-1)'!AE71-1,"")</f>
        <v/>
      </c>
      <c r="AL71" s="399" t="str">
        <f>IFERROR(AF71/'CCF (t-1)'!AF71-1,"")</f>
        <v/>
      </c>
      <c r="AM71" s="399" t="str">
        <f>IFERROR(AG71/'CCF (t-1)'!AG71-1,"")</f>
        <v/>
      </c>
      <c r="AN71" s="205"/>
      <c r="AO71" s="342"/>
      <c r="AP71" s="205"/>
    </row>
    <row r="72" spans="1:42" s="24" customFormat="1" x14ac:dyDescent="0.2">
      <c r="C72" s="200"/>
      <c r="D72" s="196"/>
      <c r="E72" s="199"/>
      <c r="F72" s="199"/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12"/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4"/>
        <v>0</v>
      </c>
      <c r="AH72" s="205"/>
      <c r="AI72" s="399" t="str">
        <f>IFERROR(AC72/'CCF (t-1)'!AC72-1,"")</f>
        <v/>
      </c>
      <c r="AJ72" s="399" t="str">
        <f>IFERROR(AD72/'CCF (t-1)'!AD72-1,"")</f>
        <v/>
      </c>
      <c r="AK72" s="399" t="str">
        <f>IFERROR(AE72/'CCF (t-1)'!AE72-1,"")</f>
        <v/>
      </c>
      <c r="AL72" s="399" t="str">
        <f>IFERROR(AF72/'CCF (t-1)'!AF72-1,"")</f>
        <v/>
      </c>
      <c r="AM72" s="399" t="str">
        <f>IFERROR(AG72/'CCF (t-1)'!AG72-1,"")</f>
        <v/>
      </c>
      <c r="AN72" s="205"/>
      <c r="AO72" s="341"/>
      <c r="AP72" s="205"/>
    </row>
    <row r="73" spans="1:42" s="24" customFormat="1" x14ac:dyDescent="0.2">
      <c r="C73" s="200"/>
      <c r="D73" s="196"/>
      <c r="E73" s="199"/>
      <c r="F73" s="199"/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12"/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4"/>
        <v>0</v>
      </c>
      <c r="AH73" s="205"/>
      <c r="AI73" s="399" t="str">
        <f>IFERROR(AC73/'CCF (t-1)'!AC73-1,"")</f>
        <v/>
      </c>
      <c r="AJ73" s="399" t="str">
        <f>IFERROR(AD73/'CCF (t-1)'!AD73-1,"")</f>
        <v/>
      </c>
      <c r="AK73" s="399" t="str">
        <f>IFERROR(AE73/'CCF (t-1)'!AE73-1,"")</f>
        <v/>
      </c>
      <c r="AL73" s="399" t="str">
        <f>IFERROR(AF73/'CCF (t-1)'!AF73-1,"")</f>
        <v/>
      </c>
      <c r="AM73" s="399" t="str">
        <f>IFERROR(AG73/'CCF (t-1)'!AG73-1,"")</f>
        <v/>
      </c>
      <c r="AN73" s="205"/>
      <c r="AO73" s="341"/>
      <c r="AP73" s="205"/>
    </row>
    <row r="74" spans="1:42" s="203" customFormat="1" x14ac:dyDescent="0.2">
      <c r="A74" s="24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1242.1368825807874</v>
      </c>
      <c r="AE74" s="284">
        <f>SUBTOTAL(9,AE75:AE80)</f>
        <v>0</v>
      </c>
      <c r="AF74" s="284">
        <f>SUBTOTAL(9,AF75:AF80)</f>
        <v>0</v>
      </c>
      <c r="AG74" s="284">
        <f>SUBTOTAL(9,AG75:AG80)</f>
        <v>1242.1368825807874</v>
      </c>
      <c r="AH74" s="205"/>
      <c r="AI74" s="398" t="str">
        <f>IFERROR(AC74/'CCF (t-1)'!AC74-1,"")</f>
        <v/>
      </c>
      <c r="AJ74" s="398">
        <f>IFERROR(AD74/'CCF (t-1)'!AD74-1,"")</f>
        <v>0.40810892095794982</v>
      </c>
      <c r="AK74" s="398" t="str">
        <f>IFERROR(AE74/'CCF (t-1)'!AE74-1,"")</f>
        <v/>
      </c>
      <c r="AL74" s="398" t="str">
        <f>IFERROR(AF74/'CCF (t-1)'!AF74-1,"")</f>
        <v/>
      </c>
      <c r="AM74" s="398">
        <f>IFERROR(AG74/'CCF (t-1)'!AG74-1,"")</f>
        <v>0.40810892095794982</v>
      </c>
      <c r="AN74" s="205"/>
      <c r="AO74" s="284">
        <f>SUBTOTAL(9,AO75:AO80)</f>
        <v>0</v>
      </c>
      <c r="AP74" s="205"/>
    </row>
    <row r="75" spans="1:42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v>0</v>
      </c>
      <c r="H75" s="252">
        <v>0.85664612591778444</v>
      </c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12"/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856.64612591778439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5">SUM(AC75:AF75)</f>
        <v>856.64612591778439</v>
      </c>
      <c r="AH75" s="205"/>
      <c r="AI75" s="399" t="str">
        <f>IFERROR(AC75/'CCF (t-1)'!AC75-1,"")</f>
        <v/>
      </c>
      <c r="AJ75" s="399">
        <f>IFERROR(AD75/'CCF (t-1)'!AD75-1,"")</f>
        <v>0.40577825791636402</v>
      </c>
      <c r="AK75" s="399" t="str">
        <f>IFERROR(AE75/'CCF (t-1)'!AE75-1,"")</f>
        <v/>
      </c>
      <c r="AL75" s="399" t="str">
        <f>IFERROR(AF75/'CCF (t-1)'!AF75-1,"")</f>
        <v/>
      </c>
      <c r="AM75" s="399">
        <f>IFERROR(AG75/'CCF (t-1)'!AG75-1,"")</f>
        <v>0.40577825791636402</v>
      </c>
      <c r="AN75" s="205"/>
      <c r="AO75" s="341"/>
      <c r="AP75" s="205"/>
    </row>
    <row r="76" spans="1:42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v>0</v>
      </c>
      <c r="H76" s="252">
        <v>0.85664612591778444</v>
      </c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12"/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85.664612591778436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5"/>
        <v>85.664612591778436</v>
      </c>
      <c r="AH76" s="205"/>
      <c r="AI76" s="399" t="str">
        <f>IFERROR(AC76/'CCF (t-1)'!AC76-1,"")</f>
        <v/>
      </c>
      <c r="AJ76" s="399">
        <f>IFERROR(AD76/'CCF (t-1)'!AD76-1,"")</f>
        <v>0.40577825791636402</v>
      </c>
      <c r="AK76" s="399" t="str">
        <f>IFERROR(AE76/'CCF (t-1)'!AE76-1,"")</f>
        <v/>
      </c>
      <c r="AL76" s="399" t="str">
        <f>IFERROR(AF76/'CCF (t-1)'!AF76-1,"")</f>
        <v/>
      </c>
      <c r="AM76" s="399">
        <f>IFERROR(AG76/'CCF (t-1)'!AG76-1,"")</f>
        <v>0.40577825791636402</v>
      </c>
      <c r="AN76" s="205"/>
      <c r="AO76" s="341"/>
      <c r="AP76" s="205"/>
    </row>
    <row r="77" spans="1:42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v>0</v>
      </c>
      <c r="H77" s="252">
        <v>0.85664612591778444</v>
      </c>
      <c r="I77" s="252"/>
      <c r="J77" s="252"/>
      <c r="K77" s="252"/>
      <c r="L77" s="252">
        <v>0.85664612591778444</v>
      </c>
      <c r="M77" s="252">
        <v>0.85664612591778444</v>
      </c>
      <c r="N77" s="252"/>
      <c r="O77" s="252"/>
      <c r="P77" s="252"/>
      <c r="Q77" s="252"/>
      <c r="R77" s="252"/>
      <c r="S77" s="252"/>
      <c r="T77" s="212"/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256.99383777533535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5"/>
        <v>256.99383777533535</v>
      </c>
      <c r="AH77" s="211"/>
      <c r="AI77" s="399" t="str">
        <f>IFERROR(AC77/'CCF (t-1)'!AC77-1,"")</f>
        <v/>
      </c>
      <c r="AJ77" s="399">
        <f>IFERROR(AD77/'CCF (t-1)'!AD77-1,"")</f>
        <v>0.41711517935117381</v>
      </c>
      <c r="AK77" s="399" t="str">
        <f>IFERROR(AE77/'CCF (t-1)'!AE77-1,"")</f>
        <v/>
      </c>
      <c r="AL77" s="399" t="str">
        <f>IFERROR(AF77/'CCF (t-1)'!AF77-1,"")</f>
        <v/>
      </c>
      <c r="AM77" s="399">
        <f>IFERROR(AG77/'CCF (t-1)'!AG77-1,"")</f>
        <v>0.41711517935117381</v>
      </c>
      <c r="AN77" s="211"/>
      <c r="AO77" s="341"/>
      <c r="AP77" s="211"/>
    </row>
    <row r="78" spans="1:42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v>0</v>
      </c>
      <c r="H78" s="252">
        <v>0.85664612591778444</v>
      </c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12"/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42.832306295889218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5"/>
        <v>42.832306295889218</v>
      </c>
      <c r="AH78" s="211"/>
      <c r="AI78" s="399" t="str">
        <f>IFERROR(AC78/'CCF (t-1)'!AC78-1,"")</f>
        <v/>
      </c>
      <c r="AJ78" s="399">
        <f>IFERROR(AD78/'CCF (t-1)'!AD78-1,"")</f>
        <v>0.40577825791636402</v>
      </c>
      <c r="AK78" s="399" t="str">
        <f>IFERROR(AE78/'CCF (t-1)'!AE78-1,"")</f>
        <v/>
      </c>
      <c r="AL78" s="399" t="str">
        <f>IFERROR(AF78/'CCF (t-1)'!AF78-1,"")</f>
        <v/>
      </c>
      <c r="AM78" s="399">
        <f>IFERROR(AG78/'CCF (t-1)'!AG78-1,"")</f>
        <v>0.40577825791636402</v>
      </c>
      <c r="AN78" s="211"/>
      <c r="AO78" s="341"/>
      <c r="AP78" s="211"/>
    </row>
    <row r="79" spans="1:42" s="24" customFormat="1" x14ac:dyDescent="0.2">
      <c r="C79" s="200"/>
      <c r="D79" s="196"/>
      <c r="E79" s="199"/>
      <c r="F79" s="199"/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12"/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5"/>
        <v>0</v>
      </c>
      <c r="AH79" s="211"/>
      <c r="AI79" s="399" t="str">
        <f>IFERROR(AC79/'CCF (t-1)'!AC79-1,"")</f>
        <v/>
      </c>
      <c r="AJ79" s="399" t="str">
        <f>IFERROR(AD79/'CCF (t-1)'!AD79-1,"")</f>
        <v/>
      </c>
      <c r="AK79" s="399" t="str">
        <f>IFERROR(AE79/'CCF (t-1)'!AE79-1,"")</f>
        <v/>
      </c>
      <c r="AL79" s="399" t="str">
        <f>IFERROR(AF79/'CCF (t-1)'!AF79-1,"")</f>
        <v/>
      </c>
      <c r="AM79" s="399" t="str">
        <f>IFERROR(AG79/'CCF (t-1)'!AG79-1,"")</f>
        <v/>
      </c>
      <c r="AN79" s="211"/>
      <c r="AO79" s="341"/>
      <c r="AP79" s="211"/>
    </row>
    <row r="80" spans="1:42" s="24" customFormat="1" x14ac:dyDescent="0.2">
      <c r="C80" s="200"/>
      <c r="D80" s="196"/>
      <c r="E80" s="199"/>
      <c r="F80" s="199"/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12"/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5"/>
        <v>0</v>
      </c>
      <c r="AH80" s="211"/>
      <c r="AI80" s="399" t="str">
        <f>IFERROR(AC80/'CCF (t-1)'!AC80-1,"")</f>
        <v/>
      </c>
      <c r="AJ80" s="399" t="str">
        <f>IFERROR(AD80/'CCF (t-1)'!AD80-1,"")</f>
        <v/>
      </c>
      <c r="AK80" s="399" t="str">
        <f>IFERROR(AE80/'CCF (t-1)'!AE80-1,"")</f>
        <v/>
      </c>
      <c r="AL80" s="399" t="str">
        <f>IFERROR(AF80/'CCF (t-1)'!AF80-1,"")</f>
        <v/>
      </c>
      <c r="AM80" s="399" t="str">
        <f>IFERROR(AG80/'CCF (t-1)'!AG80-1,"")</f>
        <v/>
      </c>
      <c r="AN80" s="211"/>
      <c r="AO80" s="341"/>
      <c r="AP80" s="211"/>
    </row>
    <row r="81" spans="1:42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  <c r="AO81" s="343"/>
      <c r="AP81" s="211"/>
    </row>
    <row r="82" spans="1:42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6">SUBTOTAL(9,G$14:G$80)</f>
        <v>0</v>
      </c>
      <c r="H82" s="281">
        <f t="shared" si="6"/>
        <v>3.4265845036711378</v>
      </c>
      <c r="I82" s="281">
        <f t="shared" si="6"/>
        <v>27.556029903451314</v>
      </c>
      <c r="J82" s="281">
        <f t="shared" si="6"/>
        <v>27.556029903451314</v>
      </c>
      <c r="K82" s="281">
        <f t="shared" si="6"/>
        <v>27.556029903451314</v>
      </c>
      <c r="L82" s="281">
        <f t="shared" si="6"/>
        <v>3.8566461259177842</v>
      </c>
      <c r="M82" s="281">
        <f t="shared" si="6"/>
        <v>3.8566461259177842</v>
      </c>
      <c r="N82" s="281">
        <f t="shared" si="6"/>
        <v>0</v>
      </c>
      <c r="O82" s="281">
        <f t="shared" si="6"/>
        <v>0</v>
      </c>
      <c r="P82" s="281">
        <f t="shared" si="6"/>
        <v>0</v>
      </c>
      <c r="Q82" s="281">
        <f t="shared" si="6"/>
        <v>0</v>
      </c>
      <c r="R82" s="281">
        <f t="shared" si="6"/>
        <v>0</v>
      </c>
      <c r="S82" s="281">
        <f t="shared" si="6"/>
        <v>0</v>
      </c>
      <c r="T82" s="281">
        <f t="shared" si="6"/>
        <v>0</v>
      </c>
      <c r="U82" s="281">
        <f t="shared" si="6"/>
        <v>0</v>
      </c>
      <c r="V82" s="281">
        <f t="shared" si="6"/>
        <v>0</v>
      </c>
      <c r="W82" s="281">
        <f t="shared" si="6"/>
        <v>0</v>
      </c>
      <c r="X82" s="281">
        <f t="shared" si="6"/>
        <v>0</v>
      </c>
      <c r="Y82" s="281">
        <f t="shared" si="6"/>
        <v>0</v>
      </c>
      <c r="Z82" s="281">
        <f t="shared" si="6"/>
        <v>0</v>
      </c>
      <c r="AA82" s="281">
        <f t="shared" si="6"/>
        <v>0</v>
      </c>
      <c r="AB82" s="211"/>
      <c r="AC82" s="281">
        <f>SUBTOTAL(9,AC$14:AC$80)</f>
        <v>0</v>
      </c>
      <c r="AD82" s="281">
        <f>SUBTOTAL(9,AD$14:AD$80)</f>
        <v>103145.47308192117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103145.47308192117</v>
      </c>
      <c r="AH82" s="211"/>
      <c r="AI82" s="401" t="str">
        <f>IFERROR(AC82/'CCF (t-1)'!AC82-1,"")</f>
        <v/>
      </c>
      <c r="AJ82" s="401">
        <f>IFERROR(AD82/'CCF (t-1)'!AD82-1,"")</f>
        <v>0.17238138126420544</v>
      </c>
      <c r="AK82" s="401" t="str">
        <f>IFERROR(AE82/'CCF (t-1)'!AE82-1,"")</f>
        <v/>
      </c>
      <c r="AL82" s="401" t="str">
        <f>IFERROR(AF82/'CCF (t-1)'!AF82-1,"")</f>
        <v/>
      </c>
      <c r="AM82" s="401">
        <f>IFERROR(AG82/'CCF (t-1)'!AG82-1,"")</f>
        <v>0.17238138126420544</v>
      </c>
      <c r="AN82" s="211"/>
      <c r="AO82" s="281">
        <f>SUBTOTAL(9,AO$14:AO$80)</f>
        <v>25015</v>
      </c>
      <c r="AP82" s="211"/>
    </row>
    <row r="83" spans="1:42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  <c r="AI83" s="402"/>
      <c r="AJ83" s="402"/>
      <c r="AK83" s="402"/>
      <c r="AL83" s="402"/>
      <c r="AM83" s="402"/>
      <c r="AO83" s="344">
        <f>AO82/AG82</f>
        <v>0.24252154992912148</v>
      </c>
    </row>
    <row r="84" spans="1:42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2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7">SUBTOTAL(9,G$14:G$28)</f>
        <v>0</v>
      </c>
      <c r="H85" s="297">
        <f t="shared" si="7"/>
        <v>0</v>
      </c>
      <c r="I85" s="297">
        <f t="shared" si="7"/>
        <v>2.7132922518355689</v>
      </c>
      <c r="J85" s="297">
        <f t="shared" si="7"/>
        <v>2.7132922518355689</v>
      </c>
      <c r="K85" s="297">
        <f t="shared" si="7"/>
        <v>2.7132922518355689</v>
      </c>
      <c r="L85" s="297">
        <f t="shared" si="7"/>
        <v>3</v>
      </c>
      <c r="M85" s="297">
        <f t="shared" si="7"/>
        <v>3</v>
      </c>
      <c r="N85" s="297">
        <f t="shared" si="7"/>
        <v>0</v>
      </c>
      <c r="O85" s="297">
        <f t="shared" si="7"/>
        <v>0</v>
      </c>
      <c r="P85" s="297">
        <f t="shared" si="7"/>
        <v>0</v>
      </c>
      <c r="Q85" s="297">
        <f t="shared" si="7"/>
        <v>0</v>
      </c>
      <c r="R85" s="297">
        <f t="shared" si="7"/>
        <v>0</v>
      </c>
      <c r="S85" s="297">
        <f t="shared" si="7"/>
        <v>0</v>
      </c>
      <c r="T85" s="297">
        <f t="shared" si="7"/>
        <v>0</v>
      </c>
      <c r="U85" s="297">
        <f t="shared" si="7"/>
        <v>0</v>
      </c>
      <c r="V85" s="297">
        <f t="shared" si="7"/>
        <v>0</v>
      </c>
      <c r="W85" s="297">
        <f t="shared" si="7"/>
        <v>0</v>
      </c>
      <c r="X85" s="297">
        <f t="shared" si="7"/>
        <v>0</v>
      </c>
      <c r="Y85" s="297">
        <f t="shared" si="7"/>
        <v>0</v>
      </c>
      <c r="Z85" s="297">
        <f t="shared" si="7"/>
        <v>0</v>
      </c>
      <c r="AA85" s="297">
        <f t="shared" si="7"/>
        <v>0</v>
      </c>
      <c r="AC85" s="288">
        <f>SUBTOTAL(9,AC$14:AC$28)</f>
        <v>0</v>
      </c>
      <c r="AD85" s="288">
        <f>SUBTOTAL(9,AD$14:AD$28)</f>
        <v>34399.621477019129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34399.621477019129</v>
      </c>
      <c r="AI85" s="399" t="str">
        <f>IFERROR(AC85/'CCF (t-1)'!AC85-1,"")</f>
        <v/>
      </c>
      <c r="AJ85" s="399">
        <f>IFERROR(AD85/'CCF (t-1)'!AD85-1,"")</f>
        <v>-0.14339086626699205</v>
      </c>
      <c r="AK85" s="399" t="str">
        <f>IFERROR(AE85/'CCF (t-1)'!AE85-1,"")</f>
        <v/>
      </c>
      <c r="AL85" s="399" t="str">
        <f>IFERROR(AF85/'CCF (t-1)'!AF85-1,"")</f>
        <v/>
      </c>
      <c r="AM85" s="399">
        <f>IFERROR(AG85/'CCF (t-1)'!AG85-1,"")</f>
        <v>-0.14339086626699205</v>
      </c>
    </row>
    <row r="86" spans="1:42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8">SUBTOTAL(9,G$29:G$33)</f>
        <v>0</v>
      </c>
      <c r="H86" s="297">
        <f t="shared" si="8"/>
        <v>0</v>
      </c>
      <c r="I86" s="297">
        <f t="shared" si="8"/>
        <v>1.7132922518355689</v>
      </c>
      <c r="J86" s="297">
        <f t="shared" si="8"/>
        <v>1.7132922518355689</v>
      </c>
      <c r="K86" s="297">
        <f t="shared" si="8"/>
        <v>1.7132922518355689</v>
      </c>
      <c r="L86" s="297">
        <f t="shared" si="8"/>
        <v>0</v>
      </c>
      <c r="M86" s="297">
        <f t="shared" si="8"/>
        <v>0</v>
      </c>
      <c r="N86" s="297">
        <f t="shared" si="8"/>
        <v>0</v>
      </c>
      <c r="O86" s="297">
        <f t="shared" si="8"/>
        <v>0</v>
      </c>
      <c r="P86" s="297">
        <f t="shared" si="8"/>
        <v>0</v>
      </c>
      <c r="Q86" s="297">
        <f t="shared" si="8"/>
        <v>0</v>
      </c>
      <c r="R86" s="297">
        <f t="shared" si="8"/>
        <v>0</v>
      </c>
      <c r="S86" s="297">
        <f t="shared" si="8"/>
        <v>0</v>
      </c>
      <c r="T86" s="297">
        <f t="shared" si="8"/>
        <v>0</v>
      </c>
      <c r="U86" s="297">
        <f t="shared" si="8"/>
        <v>0</v>
      </c>
      <c r="V86" s="297">
        <f t="shared" si="8"/>
        <v>0</v>
      </c>
      <c r="W86" s="297">
        <f t="shared" si="8"/>
        <v>0</v>
      </c>
      <c r="X86" s="297">
        <f t="shared" si="8"/>
        <v>0</v>
      </c>
      <c r="Y86" s="297">
        <f t="shared" si="8"/>
        <v>0</v>
      </c>
      <c r="Z86" s="297">
        <f t="shared" si="8"/>
        <v>0</v>
      </c>
      <c r="AA86" s="297">
        <f t="shared" si="8"/>
        <v>0</v>
      </c>
      <c r="AC86" s="288">
        <f>SUBTOTAL(9,AC$29:AC$33)</f>
        <v>0</v>
      </c>
      <c r="AD86" s="288">
        <f>SUBTOTAL(9,AD$29:AD$33)</f>
        <v>32038.56510932514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32038.56510932514</v>
      </c>
      <c r="AI86" s="399" t="str">
        <f>IFERROR(AC86/'CCF (t-1)'!AC86-1,"")</f>
        <v/>
      </c>
      <c r="AJ86" s="399">
        <f>IFERROR(AD86/'CCF (t-1)'!AD86-1,"")</f>
        <v>0.41711517935117381</v>
      </c>
      <c r="AK86" s="399" t="str">
        <f>IFERROR(AE86/'CCF (t-1)'!AE86-1,"")</f>
        <v/>
      </c>
      <c r="AL86" s="399" t="str">
        <f>IFERROR(AF86/'CCF (t-1)'!AF86-1,"")</f>
        <v/>
      </c>
      <c r="AM86" s="399">
        <f>IFERROR(AG86/'CCF (t-1)'!AG86-1,"")</f>
        <v>0.41711517935117381</v>
      </c>
    </row>
    <row r="87" spans="1:42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9">SUBTOTAL(9,G$34:G$46)</f>
        <v>0</v>
      </c>
      <c r="H87" s="297">
        <f t="shared" si="9"/>
        <v>0</v>
      </c>
      <c r="I87" s="297">
        <f t="shared" si="9"/>
        <v>8.566461259177844</v>
      </c>
      <c r="J87" s="297">
        <f t="shared" si="9"/>
        <v>8.566461259177844</v>
      </c>
      <c r="K87" s="297">
        <f t="shared" si="9"/>
        <v>8.566461259177844</v>
      </c>
      <c r="L87" s="297">
        <f t="shared" si="9"/>
        <v>0</v>
      </c>
      <c r="M87" s="297">
        <f t="shared" si="9"/>
        <v>0</v>
      </c>
      <c r="N87" s="297">
        <f t="shared" si="9"/>
        <v>0</v>
      </c>
      <c r="O87" s="297">
        <f t="shared" si="9"/>
        <v>0</v>
      </c>
      <c r="P87" s="297">
        <f t="shared" si="9"/>
        <v>0</v>
      </c>
      <c r="Q87" s="297">
        <f t="shared" si="9"/>
        <v>0</v>
      </c>
      <c r="R87" s="297">
        <f t="shared" si="9"/>
        <v>0</v>
      </c>
      <c r="S87" s="297">
        <f t="shared" si="9"/>
        <v>0</v>
      </c>
      <c r="T87" s="297">
        <f t="shared" si="9"/>
        <v>0</v>
      </c>
      <c r="U87" s="297">
        <f t="shared" si="9"/>
        <v>0</v>
      </c>
      <c r="V87" s="297">
        <f t="shared" si="9"/>
        <v>0</v>
      </c>
      <c r="W87" s="297">
        <f t="shared" si="9"/>
        <v>0</v>
      </c>
      <c r="X87" s="297">
        <f t="shared" si="9"/>
        <v>0</v>
      </c>
      <c r="Y87" s="297">
        <f t="shared" si="9"/>
        <v>0</v>
      </c>
      <c r="Z87" s="297">
        <f t="shared" si="9"/>
        <v>0</v>
      </c>
      <c r="AA87" s="297">
        <f t="shared" si="9"/>
        <v>0</v>
      </c>
      <c r="AC87" s="288">
        <f>SUBTOTAL(9,AC$34:AC$46)</f>
        <v>0</v>
      </c>
      <c r="AD87" s="288">
        <f>SUBTOTAL(9,AD$34:AD$46)</f>
        <v>18717.717851303591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18717.717851303591</v>
      </c>
      <c r="AI87" s="399" t="str">
        <f>IFERROR(AC87/'CCF (t-1)'!AC87-1,"")</f>
        <v/>
      </c>
      <c r="AJ87" s="399">
        <f>IFERROR(AD87/'CCF (t-1)'!AD87-1,"")</f>
        <v>0.41711517935117426</v>
      </c>
      <c r="AK87" s="399" t="str">
        <f>IFERROR(AE87/'CCF (t-1)'!AE87-1,"")</f>
        <v/>
      </c>
      <c r="AL87" s="399" t="str">
        <f>IFERROR(AF87/'CCF (t-1)'!AF87-1,"")</f>
        <v/>
      </c>
      <c r="AM87" s="399">
        <f>IFERROR(AG87/'CCF (t-1)'!AG87-1,"")</f>
        <v>0.41711517935117426</v>
      </c>
    </row>
    <row r="88" spans="1:42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10">SUBTOTAL(9,G$47:G$66)</f>
        <v>0</v>
      </c>
      <c r="H88" s="297">
        <f t="shared" si="10"/>
        <v>0</v>
      </c>
      <c r="I88" s="297">
        <f t="shared" si="10"/>
        <v>14.562984140602333</v>
      </c>
      <c r="J88" s="297">
        <f t="shared" si="10"/>
        <v>14.562984140602333</v>
      </c>
      <c r="K88" s="297">
        <f t="shared" si="10"/>
        <v>14.562984140602333</v>
      </c>
      <c r="L88" s="297">
        <f t="shared" si="10"/>
        <v>0</v>
      </c>
      <c r="M88" s="297">
        <f t="shared" si="10"/>
        <v>0</v>
      </c>
      <c r="N88" s="297">
        <f t="shared" si="10"/>
        <v>0</v>
      </c>
      <c r="O88" s="297">
        <f t="shared" si="10"/>
        <v>0</v>
      </c>
      <c r="P88" s="297">
        <f t="shared" si="10"/>
        <v>0</v>
      </c>
      <c r="Q88" s="297">
        <f t="shared" si="10"/>
        <v>0</v>
      </c>
      <c r="R88" s="297">
        <f t="shared" si="10"/>
        <v>0</v>
      </c>
      <c r="S88" s="297">
        <f t="shared" si="10"/>
        <v>0</v>
      </c>
      <c r="T88" s="297">
        <f t="shared" si="10"/>
        <v>0</v>
      </c>
      <c r="U88" s="297">
        <f t="shared" si="10"/>
        <v>0</v>
      </c>
      <c r="V88" s="297">
        <f t="shared" si="10"/>
        <v>0</v>
      </c>
      <c r="W88" s="297">
        <f t="shared" si="10"/>
        <v>0</v>
      </c>
      <c r="X88" s="297">
        <f t="shared" si="10"/>
        <v>0</v>
      </c>
      <c r="Y88" s="297">
        <f t="shared" si="10"/>
        <v>0</v>
      </c>
      <c r="Z88" s="297">
        <f t="shared" si="10"/>
        <v>0</v>
      </c>
      <c r="AA88" s="297">
        <f t="shared" si="10"/>
        <v>0</v>
      </c>
      <c r="AC88" s="288">
        <f>SUBTOTAL(9,AC$47:AC$66)</f>
        <v>0</v>
      </c>
      <c r="AD88" s="288">
        <f>SUBTOTAL(9,AD$47:AD$66)</f>
        <v>16747.431761692689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16747.431761692689</v>
      </c>
      <c r="AI88" s="399" t="str">
        <f>IFERROR(AC88/'CCF (t-1)'!AC88-1,"")</f>
        <v/>
      </c>
      <c r="AJ88" s="399">
        <f>IFERROR(AD88/'CCF (t-1)'!AD88-1,"")</f>
        <v>0.50568487806062268</v>
      </c>
      <c r="AK88" s="399" t="str">
        <f>IFERROR(AE88/'CCF (t-1)'!AE88-1,"")</f>
        <v/>
      </c>
      <c r="AL88" s="399" t="str">
        <f>IFERROR(AF88/'CCF (t-1)'!AF88-1,"")</f>
        <v/>
      </c>
      <c r="AM88" s="399">
        <f>IFERROR(AG88/'CCF (t-1)'!AG88-1,"")</f>
        <v>0.50568487806062268</v>
      </c>
    </row>
    <row r="89" spans="1:42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1">SUBTOTAL(9,G$67:G$73)</f>
        <v>0</v>
      </c>
      <c r="H89" s="297">
        <f t="shared" si="11"/>
        <v>0</v>
      </c>
      <c r="I89" s="297">
        <f t="shared" si="11"/>
        <v>0</v>
      </c>
      <c r="J89" s="297">
        <f t="shared" si="11"/>
        <v>0</v>
      </c>
      <c r="K89" s="297">
        <f t="shared" si="11"/>
        <v>0</v>
      </c>
      <c r="L89" s="297">
        <f t="shared" si="11"/>
        <v>0</v>
      </c>
      <c r="M89" s="297">
        <f t="shared" si="11"/>
        <v>0</v>
      </c>
      <c r="N89" s="297">
        <f t="shared" si="11"/>
        <v>0</v>
      </c>
      <c r="O89" s="297">
        <f t="shared" si="11"/>
        <v>0</v>
      </c>
      <c r="P89" s="297">
        <f t="shared" si="11"/>
        <v>0</v>
      </c>
      <c r="Q89" s="297">
        <f t="shared" si="11"/>
        <v>0</v>
      </c>
      <c r="R89" s="297">
        <f t="shared" si="11"/>
        <v>0</v>
      </c>
      <c r="S89" s="297">
        <f t="shared" si="11"/>
        <v>0</v>
      </c>
      <c r="T89" s="297">
        <f t="shared" si="11"/>
        <v>0</v>
      </c>
      <c r="U89" s="297">
        <f t="shared" si="11"/>
        <v>0</v>
      </c>
      <c r="V89" s="297">
        <f t="shared" si="11"/>
        <v>0</v>
      </c>
      <c r="W89" s="297">
        <f t="shared" si="11"/>
        <v>0</v>
      </c>
      <c r="X89" s="297">
        <f t="shared" si="11"/>
        <v>0</v>
      </c>
      <c r="Y89" s="297">
        <f t="shared" si="11"/>
        <v>0</v>
      </c>
      <c r="Z89" s="297">
        <f t="shared" si="11"/>
        <v>0</v>
      </c>
      <c r="AA89" s="297">
        <f t="shared" si="11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  <c r="AI89" s="399" t="str">
        <f>IFERROR(AC89/'CCF (t-1)'!AC89-1,"")</f>
        <v/>
      </c>
      <c r="AJ89" s="399" t="str">
        <f>IFERROR(AD89/'CCF (t-1)'!AD89-1,"")</f>
        <v/>
      </c>
      <c r="AK89" s="399" t="str">
        <f>IFERROR(AE89/'CCF (t-1)'!AE89-1,"")</f>
        <v/>
      </c>
      <c r="AL89" s="399" t="str">
        <f>IFERROR(AF89/'CCF (t-1)'!AF89-1,"")</f>
        <v/>
      </c>
      <c r="AM89" s="399" t="str">
        <f>IFERROR(AG89/'CCF (t-1)'!AG89-1,"")</f>
        <v/>
      </c>
    </row>
    <row r="90" spans="1:42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2">SUBTOTAL(9,G$74:G$80)</f>
        <v>0</v>
      </c>
      <c r="H90" s="297">
        <f t="shared" si="12"/>
        <v>3.4265845036711378</v>
      </c>
      <c r="I90" s="297">
        <f t="shared" si="12"/>
        <v>0</v>
      </c>
      <c r="J90" s="297">
        <f t="shared" si="12"/>
        <v>0</v>
      </c>
      <c r="K90" s="297">
        <f t="shared" si="12"/>
        <v>0</v>
      </c>
      <c r="L90" s="297">
        <f t="shared" si="12"/>
        <v>0.85664612591778444</v>
      </c>
      <c r="M90" s="297">
        <f t="shared" si="12"/>
        <v>0.85664612591778444</v>
      </c>
      <c r="N90" s="297">
        <f t="shared" si="12"/>
        <v>0</v>
      </c>
      <c r="O90" s="297">
        <f t="shared" si="12"/>
        <v>0</v>
      </c>
      <c r="P90" s="297">
        <f t="shared" si="12"/>
        <v>0</v>
      </c>
      <c r="Q90" s="297">
        <f t="shared" si="12"/>
        <v>0</v>
      </c>
      <c r="R90" s="297">
        <f t="shared" si="12"/>
        <v>0</v>
      </c>
      <c r="S90" s="297">
        <f t="shared" si="12"/>
        <v>0</v>
      </c>
      <c r="T90" s="297">
        <f t="shared" si="12"/>
        <v>0</v>
      </c>
      <c r="U90" s="297">
        <f t="shared" si="12"/>
        <v>0</v>
      </c>
      <c r="V90" s="297">
        <f t="shared" si="12"/>
        <v>0</v>
      </c>
      <c r="W90" s="297">
        <f t="shared" si="12"/>
        <v>0</v>
      </c>
      <c r="X90" s="297">
        <f t="shared" si="12"/>
        <v>0</v>
      </c>
      <c r="Y90" s="297">
        <f t="shared" si="12"/>
        <v>0</v>
      </c>
      <c r="Z90" s="297">
        <f t="shared" si="12"/>
        <v>0</v>
      </c>
      <c r="AA90" s="297">
        <f t="shared" si="12"/>
        <v>0</v>
      </c>
      <c r="AC90" s="288">
        <f>SUBTOTAL(9,AC$74:AC$80)</f>
        <v>0</v>
      </c>
      <c r="AD90" s="288">
        <f>SUBTOTAL(9,AD$74:AD$80)</f>
        <v>1242.1368825807874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1242.1368825807874</v>
      </c>
      <c r="AI90" s="399" t="str">
        <f>IFERROR(AC90/'CCF (t-1)'!AC90-1,"")</f>
        <v/>
      </c>
      <c r="AJ90" s="399">
        <f>IFERROR(AD90/'CCF (t-1)'!AD90-1,"")</f>
        <v>0.40810892095794982</v>
      </c>
      <c r="AK90" s="399" t="str">
        <f>IFERROR(AE90/'CCF (t-1)'!AE90-1,"")</f>
        <v/>
      </c>
      <c r="AL90" s="399" t="str">
        <f>IFERROR(AF90/'CCF (t-1)'!AF90-1,"")</f>
        <v/>
      </c>
      <c r="AM90" s="399">
        <f>IFERROR(AG90/'CCF (t-1)'!AG90-1,"")</f>
        <v>0.40810892095794982</v>
      </c>
    </row>
    <row r="91" spans="1:42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2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2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3">SUM(G85:G92)</f>
        <v>0</v>
      </c>
      <c r="H93" s="330">
        <f t="shared" si="13"/>
        <v>3.4265845036711378</v>
      </c>
      <c r="I93" s="330">
        <f t="shared" si="13"/>
        <v>27.556029903451318</v>
      </c>
      <c r="J93" s="330">
        <f t="shared" si="13"/>
        <v>27.556029903451318</v>
      </c>
      <c r="K93" s="330">
        <f t="shared" si="13"/>
        <v>27.556029903451318</v>
      </c>
      <c r="L93" s="330">
        <f t="shared" si="13"/>
        <v>3.8566461259177842</v>
      </c>
      <c r="M93" s="330">
        <f t="shared" si="13"/>
        <v>3.8566461259177842</v>
      </c>
      <c r="N93" s="330">
        <f t="shared" si="13"/>
        <v>0</v>
      </c>
      <c r="O93" s="330">
        <f t="shared" si="13"/>
        <v>0</v>
      </c>
      <c r="P93" s="330">
        <f t="shared" si="13"/>
        <v>0</v>
      </c>
      <c r="Q93" s="330">
        <f t="shared" si="13"/>
        <v>0</v>
      </c>
      <c r="R93" s="330">
        <f t="shared" si="13"/>
        <v>0</v>
      </c>
      <c r="S93" s="330">
        <f t="shared" si="13"/>
        <v>0</v>
      </c>
      <c r="T93" s="330">
        <f t="shared" si="13"/>
        <v>0</v>
      </c>
      <c r="U93" s="330">
        <f t="shared" si="13"/>
        <v>0</v>
      </c>
      <c r="V93" s="330">
        <f t="shared" si="13"/>
        <v>0</v>
      </c>
      <c r="W93" s="330">
        <f t="shared" si="13"/>
        <v>0</v>
      </c>
      <c r="X93" s="330">
        <f t="shared" si="13"/>
        <v>0</v>
      </c>
      <c r="Y93" s="330">
        <f t="shared" si="13"/>
        <v>0</v>
      </c>
      <c r="Z93" s="330">
        <f t="shared" si="13"/>
        <v>0</v>
      </c>
      <c r="AA93" s="330">
        <f t="shared" si="13"/>
        <v>0</v>
      </c>
      <c r="AC93" s="323">
        <f>SUM(AC85:AC92)</f>
        <v>0</v>
      </c>
      <c r="AD93" s="323">
        <f>SUM(AD85:AD92)</f>
        <v>103145.47308192133</v>
      </c>
      <c r="AE93" s="323">
        <f>SUM(AE85:AE92)</f>
        <v>0</v>
      </c>
      <c r="AF93" s="323">
        <f>SUM(AF85:AF92)</f>
        <v>0</v>
      </c>
      <c r="AG93" s="323">
        <f>SUM(AG85:AG92)</f>
        <v>103145.47308192133</v>
      </c>
      <c r="AI93" s="406"/>
      <c r="AJ93" s="406"/>
      <c r="AK93" s="406"/>
      <c r="AL93" s="406"/>
      <c r="AM93" s="406"/>
    </row>
    <row r="94" spans="1:42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93.807966465860659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103145.47308192133</v>
      </c>
      <c r="AG94" s="322">
        <f>SUM(AC93:AF93)</f>
        <v>103145.47308192133</v>
      </c>
      <c r="AI94" s="406"/>
      <c r="AJ94" s="406"/>
      <c r="AK94" s="406"/>
      <c r="AL94" s="406"/>
      <c r="AM94" s="406"/>
    </row>
    <row r="95" spans="1:42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93.807966465860659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103145.47308192133</v>
      </c>
      <c r="AI95" s="406"/>
      <c r="AJ95" s="406"/>
      <c r="AK95" s="406"/>
      <c r="AL95" s="406"/>
      <c r="AM95" s="406"/>
    </row>
    <row r="96" spans="1:42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4">ROUND(G82,6)=ROUND(G93,6)</f>
        <v>1</v>
      </c>
      <c r="H96" s="294" t="b">
        <f t="shared" si="14"/>
        <v>1</v>
      </c>
      <c r="I96" s="294" t="b">
        <f t="shared" si="14"/>
        <v>1</v>
      </c>
      <c r="J96" s="294" t="b">
        <f t="shared" si="14"/>
        <v>1</v>
      </c>
      <c r="K96" s="294" t="b">
        <f t="shared" si="14"/>
        <v>1</v>
      </c>
      <c r="L96" s="294" t="b">
        <f t="shared" si="14"/>
        <v>1</v>
      </c>
      <c r="M96" s="294" t="b">
        <f t="shared" si="14"/>
        <v>1</v>
      </c>
      <c r="N96" s="294" t="b">
        <f t="shared" si="14"/>
        <v>1</v>
      </c>
      <c r="O96" s="294" t="b">
        <f t="shared" si="14"/>
        <v>1</v>
      </c>
      <c r="P96" s="294" t="b">
        <f t="shared" si="14"/>
        <v>1</v>
      </c>
      <c r="Q96" s="294" t="b">
        <f t="shared" si="14"/>
        <v>1</v>
      </c>
      <c r="R96" s="294" t="b">
        <f t="shared" si="14"/>
        <v>1</v>
      </c>
      <c r="S96" s="294" t="b">
        <f t="shared" si="14"/>
        <v>1</v>
      </c>
      <c r="T96" s="294" t="b">
        <f t="shared" si="14"/>
        <v>1</v>
      </c>
      <c r="U96" s="294" t="b">
        <f t="shared" si="14"/>
        <v>1</v>
      </c>
      <c r="V96" s="294" t="b">
        <f t="shared" si="14"/>
        <v>1</v>
      </c>
      <c r="W96" s="294" t="b">
        <f t="shared" si="14"/>
        <v>1</v>
      </c>
      <c r="X96" s="294" t="b">
        <f t="shared" si="14"/>
        <v>1</v>
      </c>
      <c r="Y96" s="294" t="b">
        <f t="shared" si="14"/>
        <v>1</v>
      </c>
      <c r="Z96" s="294" t="b">
        <f t="shared" si="14"/>
        <v>1</v>
      </c>
      <c r="AA96" s="294" t="b">
        <f t="shared" si="14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  <row r="97" spans="1:39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 t="s">
        <v>120</v>
      </c>
      <c r="AI97" s="377"/>
      <c r="AJ97" s="377"/>
      <c r="AK97" s="377"/>
      <c r="AL97" s="377"/>
      <c r="AM97" s="404" t="s">
        <v>120</v>
      </c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68:AA71 G30:AA31 G35:AA44 G48:AA64 G75:AA78 G15:AA28">
    <cfRule type="cellIs" dxfId="661" priority="24" operator="equal">
      <formula>""</formula>
    </cfRule>
    <cfRule type="expression" dxfId="660" priority="25">
      <formula>$G$7=""</formula>
    </cfRule>
  </conditionalFormatting>
  <conditionalFormatting sqref="G81:S81">
    <cfRule type="cellIs" dxfId="659" priority="20" operator="equal">
      <formula>""</formula>
    </cfRule>
    <cfRule type="expression" dxfId="658" priority="21">
      <formula>$G$7=""</formula>
    </cfRule>
  </conditionalFormatting>
  <conditionalFormatting sqref="T81:W81">
    <cfRule type="cellIs" dxfId="657" priority="18" operator="equal">
      <formula>""</formula>
    </cfRule>
    <cfRule type="expression" dxfId="656" priority="19">
      <formula>$G$7=""</formula>
    </cfRule>
  </conditionalFormatting>
  <conditionalFormatting sqref="X81:AA81">
    <cfRule type="cellIs" dxfId="655" priority="16" operator="equal">
      <formula>""</formula>
    </cfRule>
    <cfRule type="expression" dxfId="654" priority="17">
      <formula>$G$7=""</formula>
    </cfRule>
  </conditionalFormatting>
  <conditionalFormatting sqref="G96:S96">
    <cfRule type="cellIs" dxfId="653" priority="15" stopIfTrue="1" operator="notEqual">
      <formula>TRUE</formula>
    </cfRule>
  </conditionalFormatting>
  <conditionalFormatting sqref="T96:AA96">
    <cfRule type="cellIs" dxfId="652" priority="14" stopIfTrue="1" operator="notEqual">
      <formula>TRUE</formula>
    </cfRule>
  </conditionalFormatting>
  <conditionalFormatting sqref="AC96:AF96">
    <cfRule type="cellIs" dxfId="651" priority="13" stopIfTrue="1" operator="notEqual">
      <formula>TRUE</formula>
    </cfRule>
  </conditionalFormatting>
  <conditionalFormatting sqref="AG96">
    <cfRule type="cellIs" dxfId="650" priority="12" stopIfTrue="1" operator="notEqual">
      <formula>TRUE</formula>
    </cfRule>
  </conditionalFormatting>
  <conditionalFormatting sqref="G32:AA33">
    <cfRule type="cellIs" dxfId="649" priority="9" operator="equal">
      <formula>""</formula>
    </cfRule>
    <cfRule type="expression" dxfId="648" priority="10">
      <formula>$G$7=""</formula>
    </cfRule>
  </conditionalFormatting>
  <conditionalFormatting sqref="G45:AA46">
    <cfRule type="cellIs" dxfId="647" priority="7" operator="equal">
      <formula>""</formula>
    </cfRule>
    <cfRule type="expression" dxfId="646" priority="8">
      <formula>$G$7=""</formula>
    </cfRule>
  </conditionalFormatting>
  <conditionalFormatting sqref="G65:AA66">
    <cfRule type="cellIs" dxfId="645" priority="5" operator="equal">
      <formula>""</formula>
    </cfRule>
    <cfRule type="expression" dxfId="644" priority="6">
      <formula>$G$7=""</formula>
    </cfRule>
  </conditionalFormatting>
  <conditionalFormatting sqref="G72:AA73">
    <cfRule type="cellIs" dxfId="643" priority="3" operator="equal">
      <formula>""</formula>
    </cfRule>
    <cfRule type="expression" dxfId="642" priority="4">
      <formula>$G$7=""</formula>
    </cfRule>
  </conditionalFormatting>
  <conditionalFormatting sqref="G79:AA80">
    <cfRule type="cellIs" dxfId="641" priority="1" operator="equal">
      <formula>""</formula>
    </cfRule>
    <cfRule type="expression" dxfId="640" priority="2">
      <formula>$G$7=""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N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M10" sqref="M10"/>
    </sheetView>
  </sheetViews>
  <sheetFormatPr defaultRowHeight="12.75" x14ac:dyDescent="0.2"/>
  <cols>
    <col min="1" max="1" width="1.28515625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" style="26" customWidth="1"/>
    <col min="8" max="8" width="10.140625" style="247" customWidth="1"/>
    <col min="9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35" width="12.85546875" style="377" customWidth="1"/>
    <col min="36" max="38" width="10.7109375" style="377" customWidth="1"/>
    <col min="39" max="39" width="13.5703125" style="405" customWidth="1"/>
    <col min="40" max="40" width="4.42578125" style="203" customWidth="1"/>
    <col min="41" max="16384" width="9.140625" style="40"/>
  </cols>
  <sheetData>
    <row r="1" spans="1:40" ht="18" x14ac:dyDescent="0.25">
      <c r="H1" s="26"/>
      <c r="AC1" s="226"/>
      <c r="AD1" s="226"/>
      <c r="AE1" s="226"/>
      <c r="AF1" s="226"/>
      <c r="AG1" s="226"/>
      <c r="AH1" s="225"/>
      <c r="AJ1" s="378"/>
      <c r="AK1" s="379"/>
      <c r="AL1" s="379"/>
      <c r="AM1" s="380"/>
      <c r="AN1" s="225"/>
    </row>
    <row r="2" spans="1:40" hidden="1" x14ac:dyDescent="0.2">
      <c r="G2" s="197"/>
      <c r="H2" s="26"/>
      <c r="AC2" s="226"/>
      <c r="AD2" s="226"/>
      <c r="AE2" s="226"/>
      <c r="AF2" s="226"/>
      <c r="AG2" s="227"/>
      <c r="AH2" s="225"/>
      <c r="AI2" s="381"/>
      <c r="AJ2" s="381"/>
      <c r="AK2" s="381"/>
      <c r="AL2" s="381"/>
      <c r="AM2" s="382"/>
      <c r="AN2" s="225"/>
    </row>
    <row r="3" spans="1:40" hidden="1" x14ac:dyDescent="0.2">
      <c r="G3" s="197"/>
      <c r="H3" s="26"/>
      <c r="AC3" s="226"/>
      <c r="AD3" s="226"/>
      <c r="AE3" s="226"/>
      <c r="AF3" s="226"/>
      <c r="AG3" s="227"/>
      <c r="AH3" s="225"/>
      <c r="AI3" s="381"/>
      <c r="AJ3" s="381"/>
      <c r="AK3" s="381"/>
      <c r="AL3" s="381"/>
      <c r="AM3" s="382"/>
      <c r="AN3" s="225"/>
    </row>
    <row r="4" spans="1:40" hidden="1" x14ac:dyDescent="0.2">
      <c r="G4" s="197"/>
      <c r="H4" s="26"/>
      <c r="AC4" s="226"/>
      <c r="AD4" s="226"/>
      <c r="AE4" s="226"/>
      <c r="AF4" s="226"/>
      <c r="AG4" s="227"/>
      <c r="AH4" s="225"/>
      <c r="AI4" s="381"/>
      <c r="AJ4" s="381"/>
      <c r="AK4" s="381"/>
      <c r="AL4" s="381"/>
      <c r="AM4" s="382"/>
      <c r="AN4" s="225"/>
    </row>
    <row r="5" spans="1:40" hidden="1" x14ac:dyDescent="0.2">
      <c r="G5" s="197"/>
      <c r="H5" s="26"/>
      <c r="AC5" s="226"/>
      <c r="AD5" s="226"/>
      <c r="AE5" s="226"/>
      <c r="AF5" s="226"/>
      <c r="AG5" s="227"/>
      <c r="AH5" s="225"/>
      <c r="AI5" s="381"/>
      <c r="AJ5" s="381"/>
      <c r="AK5" s="381"/>
      <c r="AL5" s="381"/>
      <c r="AM5" s="382"/>
      <c r="AN5" s="225"/>
    </row>
    <row r="6" spans="1:40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  <c r="AI6" s="383"/>
      <c r="AJ6" s="381"/>
      <c r="AK6" s="381"/>
      <c r="AL6" s="381"/>
      <c r="AM6" s="382"/>
      <c r="AN6" s="230"/>
    </row>
    <row r="7" spans="1:40" ht="18" x14ac:dyDescent="0.25">
      <c r="C7" s="232" t="str">
        <f>DNSP</f>
        <v>Endeavour Energy</v>
      </c>
      <c r="D7" s="179"/>
      <c r="G7" s="235" t="s">
        <v>91</v>
      </c>
      <c r="H7" s="233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  <c r="AJ7" s="378"/>
      <c r="AK7" s="379"/>
      <c r="AL7" s="379"/>
      <c r="AM7" s="384"/>
      <c r="AN7" s="236"/>
    </row>
    <row r="8" spans="1:40" x14ac:dyDescent="0.2">
      <c r="C8" s="181"/>
      <c r="D8" s="179"/>
      <c r="H8" s="26"/>
      <c r="AB8" s="180"/>
      <c r="AC8" s="345"/>
      <c r="AD8" s="345"/>
      <c r="AE8" s="345"/>
      <c r="AF8" s="345"/>
      <c r="AG8" s="345"/>
      <c r="AH8" s="236"/>
      <c r="AI8" s="408" t="s">
        <v>76</v>
      </c>
      <c r="AJ8" s="408" t="s">
        <v>77</v>
      </c>
      <c r="AK8" s="408" t="s">
        <v>78</v>
      </c>
      <c r="AL8" s="408" t="s">
        <v>79</v>
      </c>
      <c r="AM8" s="409" t="s">
        <v>67</v>
      </c>
      <c r="AN8" s="236"/>
    </row>
    <row r="9" spans="1:40" ht="18" x14ac:dyDescent="0.25">
      <c r="C9" s="27" t="s">
        <v>121</v>
      </c>
      <c r="D9" s="179"/>
      <c r="E9" s="182"/>
      <c r="F9" s="182"/>
      <c r="G9" s="179"/>
      <c r="H9" s="248"/>
      <c r="I9" s="183"/>
      <c r="J9" s="183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0</v>
      </c>
      <c r="AD9" s="349">
        <f>AD82</f>
        <v>0</v>
      </c>
      <c r="AE9" s="349">
        <f>AE82</f>
        <v>0</v>
      </c>
      <c r="AF9" s="349">
        <f>AF82</f>
        <v>0</v>
      </c>
      <c r="AG9" s="407">
        <f>AG82</f>
        <v>0</v>
      </c>
      <c r="AH9" s="236"/>
      <c r="AI9" s="385" t="str">
        <f>AI82</f>
        <v/>
      </c>
      <c r="AJ9" s="385" t="str">
        <f>AJ82</f>
        <v/>
      </c>
      <c r="AK9" s="385" t="str">
        <f>AK82</f>
        <v/>
      </c>
      <c r="AL9" s="385" t="str">
        <f>AL82</f>
        <v/>
      </c>
      <c r="AM9" s="385" t="str">
        <f>AM82</f>
        <v/>
      </c>
      <c r="AN9" s="236"/>
    </row>
    <row r="10" spans="1:40" ht="15" x14ac:dyDescent="0.2">
      <c r="C10" s="179"/>
      <c r="D10" s="187"/>
      <c r="E10" s="188"/>
      <c r="F10" s="188"/>
      <c r="G10" s="189"/>
      <c r="H10" s="24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  <c r="AM10" s="380"/>
      <c r="AN10" s="236"/>
    </row>
    <row r="11" spans="1:40" s="191" customFormat="1" ht="15.75" x14ac:dyDescent="0.25">
      <c r="C11" s="206" t="s">
        <v>122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  <c r="AI11" s="386" t="s">
        <v>209</v>
      </c>
      <c r="AJ11" s="387"/>
      <c r="AK11" s="388"/>
      <c r="AL11" s="389"/>
      <c r="AM11" s="390"/>
      <c r="AN11" s="208"/>
    </row>
    <row r="12" spans="1:40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123</v>
      </c>
      <c r="AD12" s="135"/>
      <c r="AE12" s="136"/>
      <c r="AF12" s="192"/>
      <c r="AG12" s="137"/>
      <c r="AH12" s="205"/>
      <c r="AI12" s="391" t="s">
        <v>213</v>
      </c>
      <c r="AJ12" s="392"/>
      <c r="AK12" s="393"/>
      <c r="AL12" s="394"/>
      <c r="AM12" s="395"/>
      <c r="AN12" s="205"/>
    </row>
    <row r="13" spans="1:40" x14ac:dyDescent="0.2">
      <c r="C13" s="552"/>
      <c r="D13" s="552"/>
      <c r="E13" s="554"/>
      <c r="F13" s="554"/>
      <c r="G13" s="210" t="s">
        <v>111</v>
      </c>
      <c r="H13" s="250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  <c r="AI13" s="396" t="s">
        <v>76</v>
      </c>
      <c r="AJ13" s="393" t="s">
        <v>77</v>
      </c>
      <c r="AK13" s="393" t="s">
        <v>78</v>
      </c>
      <c r="AL13" s="394" t="s">
        <v>79</v>
      </c>
      <c r="AM13" s="397" t="s">
        <v>67</v>
      </c>
      <c r="AN13" s="205"/>
    </row>
    <row r="14" spans="1:40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0</v>
      </c>
      <c r="AD14" s="284">
        <f>SUBTOTAL(9,AD15:AD28)</f>
        <v>0</v>
      </c>
      <c r="AE14" s="284">
        <f>SUBTOTAL(9,AE15:AE28)</f>
        <v>0</v>
      </c>
      <c r="AF14" s="284">
        <f>SUBTOTAL(9,AF15:AF28)</f>
        <v>0</v>
      </c>
      <c r="AG14" s="284">
        <f>SUBTOTAL(9,AG15:AG28)</f>
        <v>0</v>
      </c>
      <c r="AH14" s="205"/>
      <c r="AI14" s="398" t="str">
        <f>IFERROR(AC14/'CPT (t-1)'!AC14-1,"")</f>
        <v/>
      </c>
      <c r="AJ14" s="398" t="str">
        <f>IFERROR(AD14/'CPT (t-1)'!AD14-1,"")</f>
        <v/>
      </c>
      <c r="AK14" s="398" t="str">
        <f>IFERROR(AE14/'CPT (t-1)'!AE14-1,"")</f>
        <v/>
      </c>
      <c r="AL14" s="398" t="str">
        <f>IFERROR(AF14/'CPT (t-1)'!AF14-1,"")</f>
        <v/>
      </c>
      <c r="AM14" s="398" t="str">
        <f>IFERROR(AG14/'CPT (t-1)'!AG14-1,"")</f>
        <v/>
      </c>
      <c r="AN14" s="205"/>
    </row>
    <row r="15" spans="1:40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v>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0</v>
      </c>
      <c r="M15" s="252">
        <v>0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12" t="s">
        <v>120</v>
      </c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0</v>
      </c>
      <c r="AD15" s="213">
        <f>SUMPRODUCT($H15:$O15,'Q (t)'!$H15:$O15)/100</f>
        <v>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0</v>
      </c>
      <c r="AH15" s="205"/>
      <c r="AI15" s="399" t="str">
        <f>IFERROR(AC15/'CPT (t-1)'!AC15-1,"")</f>
        <v/>
      </c>
      <c r="AJ15" s="399" t="str">
        <f>IFERROR(AD15/'CPT (t-1)'!AD15-1,"")</f>
        <v/>
      </c>
      <c r="AK15" s="399" t="str">
        <f>IFERROR(AE15/'CPT (t-1)'!AE15-1,"")</f>
        <v/>
      </c>
      <c r="AL15" s="399" t="str">
        <f>IFERROR(AF15/'CPT (t-1)'!AF15-1,"")</f>
        <v/>
      </c>
      <c r="AM15" s="399" t="str">
        <f>IFERROR(AG15/'CPT (t-1)'!AG15-1,"")</f>
        <v/>
      </c>
      <c r="AN15" s="205"/>
    </row>
    <row r="16" spans="1:40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v>0</v>
      </c>
      <c r="H16" s="252" t="s">
        <v>120</v>
      </c>
      <c r="I16" s="252">
        <v>0</v>
      </c>
      <c r="J16" s="252">
        <v>0</v>
      </c>
      <c r="K16" s="252">
        <v>0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12" t="s">
        <v>120</v>
      </c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0</v>
      </c>
      <c r="AD16" s="213">
        <f>SUMPRODUCT($H16:$O16,'Q (t)'!$H16:$O16)/100</f>
        <v>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0</v>
      </c>
      <c r="AH16" s="205"/>
      <c r="AI16" s="399" t="str">
        <f>IFERROR(AC16/'CPT (t-1)'!AC16-1,"")</f>
        <v/>
      </c>
      <c r="AJ16" s="399" t="str">
        <f>IFERROR(AD16/'CPT (t-1)'!AD16-1,"")</f>
        <v/>
      </c>
      <c r="AK16" s="399" t="str">
        <f>IFERROR(AE16/'CPT (t-1)'!AE16-1,"")</f>
        <v/>
      </c>
      <c r="AL16" s="399" t="str">
        <f>IFERROR(AF16/'CPT (t-1)'!AF16-1,"")</f>
        <v/>
      </c>
      <c r="AM16" s="399" t="str">
        <f>IFERROR(AG16/'CPT (t-1)'!AG16-1,"")</f>
        <v/>
      </c>
      <c r="AN16" s="205"/>
    </row>
    <row r="17" spans="1:40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v>0</v>
      </c>
      <c r="H17" s="252" t="s">
        <v>120</v>
      </c>
      <c r="I17" s="252">
        <v>0</v>
      </c>
      <c r="J17" s="252">
        <v>0</v>
      </c>
      <c r="K17" s="252">
        <v>0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12" t="s">
        <v>120</v>
      </c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0</v>
      </c>
      <c r="AD17" s="213">
        <f>SUMPRODUCT($H17:$O17,'Q (t)'!$H17:$O17)/100</f>
        <v>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0</v>
      </c>
      <c r="AH17" s="205"/>
      <c r="AI17" s="399" t="str">
        <f>IFERROR(AC17/'CPT (t-1)'!AC17-1,"")</f>
        <v/>
      </c>
      <c r="AJ17" s="399" t="str">
        <f>IFERROR(AD17/'CPT (t-1)'!AD17-1,"")</f>
        <v/>
      </c>
      <c r="AK17" s="399" t="str">
        <f>IFERROR(AE17/'CPT (t-1)'!AE17-1,"")</f>
        <v/>
      </c>
      <c r="AL17" s="399" t="str">
        <f>IFERROR(AF17/'CPT (t-1)'!AF17-1,"")</f>
        <v/>
      </c>
      <c r="AM17" s="399" t="str">
        <f>IFERROR(AG17/'CPT (t-1)'!AG17-1,"")</f>
        <v/>
      </c>
      <c r="AN17" s="205"/>
    </row>
    <row r="18" spans="1:40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v>0</v>
      </c>
      <c r="H18" s="252">
        <v>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12" t="s">
        <v>120</v>
      </c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  <c r="AH18" s="205"/>
      <c r="AI18" s="399" t="str">
        <f>IFERROR(AC18/'CPT (t-1)'!AC18-1,"")</f>
        <v/>
      </c>
      <c r="AJ18" s="399" t="str">
        <f>IFERROR(AD18/'CPT (t-1)'!AD18-1,"")</f>
        <v/>
      </c>
      <c r="AK18" s="399" t="str">
        <f>IFERROR(AE18/'CPT (t-1)'!AE18-1,"")</f>
        <v/>
      </c>
      <c r="AL18" s="399" t="str">
        <f>IFERROR(AF18/'CPT (t-1)'!AF18-1,"")</f>
        <v/>
      </c>
      <c r="AM18" s="399" t="str">
        <f>IFERROR(AG18/'CPT (t-1)'!AG18-1,"")</f>
        <v/>
      </c>
      <c r="AN18" s="205"/>
    </row>
    <row r="19" spans="1:40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v>0</v>
      </c>
      <c r="H19" s="252">
        <v>0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12" t="s">
        <v>120</v>
      </c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  <c r="AH19" s="205"/>
      <c r="AI19" s="399" t="str">
        <f>IFERROR(AC19/'CPT (t-1)'!AC19-1,"")</f>
        <v/>
      </c>
      <c r="AJ19" s="399" t="str">
        <f>IFERROR(AD19/'CPT (t-1)'!AD19-1,"")</f>
        <v/>
      </c>
      <c r="AK19" s="399" t="str">
        <f>IFERROR(AE19/'CPT (t-1)'!AE19-1,"")</f>
        <v/>
      </c>
      <c r="AL19" s="399" t="str">
        <f>IFERROR(AF19/'CPT (t-1)'!AF19-1,"")</f>
        <v/>
      </c>
      <c r="AM19" s="399" t="str">
        <f>IFERROR(AG19/'CPT (t-1)'!AG19-1,"")</f>
        <v/>
      </c>
      <c r="AN19" s="205"/>
    </row>
    <row r="20" spans="1:40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v>0</v>
      </c>
      <c r="H20" s="252">
        <v>0</v>
      </c>
      <c r="I20" s="252" t="s">
        <v>120</v>
      </c>
      <c r="J20" s="252" t="s">
        <v>120</v>
      </c>
      <c r="K20" s="252" t="s">
        <v>120</v>
      </c>
      <c r="L20" s="252">
        <v>0</v>
      </c>
      <c r="M20" s="252">
        <v>0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12" t="s">
        <v>120</v>
      </c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IFERROR(AC20/'CPT (t-1)'!AC20-1,"")</f>
        <v/>
      </c>
      <c r="AJ20" s="399" t="str">
        <f>IFERROR(AD20/'CPT (t-1)'!AD20-1,"")</f>
        <v/>
      </c>
      <c r="AK20" s="399" t="str">
        <f>IFERROR(AE20/'CPT (t-1)'!AE20-1,"")</f>
        <v/>
      </c>
      <c r="AL20" s="399" t="str">
        <f>IFERROR(AF20/'CPT (t-1)'!AF20-1,"")</f>
        <v/>
      </c>
      <c r="AM20" s="399" t="str">
        <f>IFERROR(AG20/'CPT (t-1)'!AG20-1,"")</f>
        <v/>
      </c>
      <c r="AN20" s="205"/>
    </row>
    <row r="21" spans="1:40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v>0</v>
      </c>
      <c r="H21" s="252">
        <v>0</v>
      </c>
      <c r="I21" s="252" t="s">
        <v>120</v>
      </c>
      <c r="J21" s="252" t="s">
        <v>120</v>
      </c>
      <c r="K21" s="252" t="s">
        <v>120</v>
      </c>
      <c r="L21" s="252">
        <v>0</v>
      </c>
      <c r="M21" s="252">
        <v>0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12" t="s">
        <v>120</v>
      </c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IFERROR(AC21/'CPT (t-1)'!AC21-1,"")</f>
        <v/>
      </c>
      <c r="AJ21" s="399" t="str">
        <f>IFERROR(AD21/'CPT (t-1)'!AD21-1,"")</f>
        <v/>
      </c>
      <c r="AK21" s="399" t="str">
        <f>IFERROR(AE21/'CPT (t-1)'!AE21-1,"")</f>
        <v/>
      </c>
      <c r="AL21" s="399" t="str">
        <f>IFERROR(AF21/'CPT (t-1)'!AF21-1,"")</f>
        <v/>
      </c>
      <c r="AM21" s="399" t="str">
        <f>IFERROR(AG21/'CPT (t-1)'!AG21-1,"")</f>
        <v/>
      </c>
      <c r="AN21" s="205"/>
    </row>
    <row r="22" spans="1:40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v>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0</v>
      </c>
      <c r="M22" s="252">
        <v>0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12" t="s">
        <v>120</v>
      </c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0</v>
      </c>
      <c r="AD22" s="213">
        <f>SUMPRODUCT($H22:$O22,'Q (t)'!$H22:$O22)/100</f>
        <v>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0</v>
      </c>
      <c r="AH22" s="205"/>
      <c r="AI22" s="399" t="str">
        <f>IFERROR(AC22/'CPT (t-1)'!AC22-1,"")</f>
        <v/>
      </c>
      <c r="AJ22" s="399" t="str">
        <f>IFERROR(AD22/'CPT (t-1)'!AD22-1,"")</f>
        <v/>
      </c>
      <c r="AK22" s="399" t="str">
        <f>IFERROR(AE22/'CPT (t-1)'!AE22-1,"")</f>
        <v/>
      </c>
      <c r="AL22" s="399" t="str">
        <f>IFERROR(AF22/'CPT (t-1)'!AF22-1,"")</f>
        <v/>
      </c>
      <c r="AM22" s="399" t="str">
        <f>IFERROR(AG22/'CPT (t-1)'!AG22-1,"")</f>
        <v/>
      </c>
      <c r="AN22" s="205"/>
    </row>
    <row r="23" spans="1:40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v>0</v>
      </c>
      <c r="H23" s="252">
        <v>0</v>
      </c>
      <c r="I23" s="252" t="s">
        <v>120</v>
      </c>
      <c r="J23" s="252" t="s">
        <v>120</v>
      </c>
      <c r="K23" s="252" t="s">
        <v>120</v>
      </c>
      <c r="L23" s="252">
        <v>0</v>
      </c>
      <c r="M23" s="252">
        <v>0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12" t="s">
        <v>120</v>
      </c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IFERROR(AC23/'CPT (t-1)'!AC23-1,"")</f>
        <v/>
      </c>
      <c r="AJ23" s="399" t="str">
        <f>IFERROR(AD23/'CPT (t-1)'!AD23-1,"")</f>
        <v/>
      </c>
      <c r="AK23" s="399" t="str">
        <f>IFERROR(AE23/'CPT (t-1)'!AE23-1,"")</f>
        <v/>
      </c>
      <c r="AL23" s="399" t="str">
        <f>IFERROR(AF23/'CPT (t-1)'!AF23-1,"")</f>
        <v/>
      </c>
      <c r="AM23" s="399" t="str">
        <f>IFERROR(AG23/'CPT (t-1)'!AG23-1,"")</f>
        <v/>
      </c>
      <c r="AN23" s="205"/>
    </row>
    <row r="24" spans="1:40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v>0</v>
      </c>
      <c r="H24" s="252">
        <v>0</v>
      </c>
      <c r="I24" s="252" t="s">
        <v>120</v>
      </c>
      <c r="J24" s="252" t="s">
        <v>120</v>
      </c>
      <c r="K24" s="252" t="s">
        <v>120</v>
      </c>
      <c r="L24" s="252">
        <v>0</v>
      </c>
      <c r="M24" s="252">
        <v>0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12" t="s">
        <v>120</v>
      </c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IFERROR(AC24/'CPT (t-1)'!AC24-1,"")</f>
        <v/>
      </c>
      <c r="AJ24" s="399" t="str">
        <f>IFERROR(AD24/'CPT (t-1)'!AD24-1,"")</f>
        <v/>
      </c>
      <c r="AK24" s="399" t="str">
        <f>IFERROR(AE24/'CPT (t-1)'!AE24-1,"")</f>
        <v/>
      </c>
      <c r="AL24" s="399" t="str">
        <f>IFERROR(AF24/'CPT (t-1)'!AF24-1,"")</f>
        <v/>
      </c>
      <c r="AM24" s="399" t="str">
        <f>IFERROR(AG24/'CPT (t-1)'!AG24-1,"")</f>
        <v/>
      </c>
      <c r="AN24" s="205"/>
    </row>
    <row r="25" spans="1:40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v>0</v>
      </c>
      <c r="H25" s="252" t="s">
        <v>120</v>
      </c>
      <c r="I25" s="252">
        <v>0</v>
      </c>
      <c r="J25" s="252">
        <v>0</v>
      </c>
      <c r="K25" s="252">
        <v>0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12" t="s">
        <v>120</v>
      </c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0</v>
      </c>
      <c r="AD25" s="213">
        <f>SUMPRODUCT($H25:$O25,'Q (t)'!$H25:$O25)/100</f>
        <v>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0</v>
      </c>
      <c r="AH25" s="205"/>
      <c r="AI25" s="399" t="str">
        <f>IFERROR(AC25/'CPT (t-1)'!AC25-1,"")</f>
        <v/>
      </c>
      <c r="AJ25" s="399" t="str">
        <f>IFERROR(AD25/'CPT (t-1)'!AD25-1,"")</f>
        <v/>
      </c>
      <c r="AK25" s="399" t="str">
        <f>IFERROR(AE25/'CPT (t-1)'!AE25-1,"")</f>
        <v/>
      </c>
      <c r="AL25" s="399" t="str">
        <f>IFERROR(AF25/'CPT (t-1)'!AF25-1,"")</f>
        <v/>
      </c>
      <c r="AM25" s="399" t="str">
        <f>IFERROR(AG25/'CPT (t-1)'!AG25-1,"")</f>
        <v/>
      </c>
      <c r="AN25" s="205"/>
    </row>
    <row r="26" spans="1:40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v>0</v>
      </c>
      <c r="H26" s="252" t="s">
        <v>120</v>
      </c>
      <c r="I26" s="252">
        <v>0</v>
      </c>
      <c r="J26" s="252">
        <v>0</v>
      </c>
      <c r="K26" s="252">
        <v>0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12" t="s">
        <v>120</v>
      </c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0</v>
      </c>
      <c r="AD26" s="213">
        <f>SUMPRODUCT($H26:$O26,'Q (t)'!$H26:$O26)/100</f>
        <v>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0</v>
      </c>
      <c r="AH26" s="205"/>
      <c r="AI26" s="399" t="str">
        <f>IFERROR(AC26/'CPT (t-1)'!AC26-1,"")</f>
        <v/>
      </c>
      <c r="AJ26" s="399" t="str">
        <f>IFERROR(AD26/'CPT (t-1)'!AD26-1,"")</f>
        <v/>
      </c>
      <c r="AK26" s="399" t="str">
        <f>IFERROR(AE26/'CPT (t-1)'!AE26-1,"")</f>
        <v/>
      </c>
      <c r="AL26" s="399" t="str">
        <f>IFERROR(AF26/'CPT (t-1)'!AF26-1,"")</f>
        <v/>
      </c>
      <c r="AM26" s="399" t="str">
        <f>IFERROR(AG26/'CPT (t-1)'!AG26-1,"")</f>
        <v/>
      </c>
      <c r="AN26" s="205"/>
    </row>
    <row r="27" spans="1:40" s="153" customFormat="1" x14ac:dyDescent="0.2"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">
        <v>120</v>
      </c>
      <c r="H27" s="252" t="s">
        <v>120</v>
      </c>
      <c r="I27" s="252" t="s">
        <v>120</v>
      </c>
      <c r="J27" s="252" t="s">
        <v>120</v>
      </c>
      <c r="K27" s="252" t="s">
        <v>120</v>
      </c>
      <c r="L27" s="252" t="s">
        <v>120</v>
      </c>
      <c r="M27" s="252" t="s">
        <v>120</v>
      </c>
      <c r="N27" s="252" t="s">
        <v>120</v>
      </c>
      <c r="O27" s="252" t="s">
        <v>120</v>
      </c>
      <c r="P27" s="252" t="s">
        <v>120</v>
      </c>
      <c r="Q27" s="252" t="s">
        <v>120</v>
      </c>
      <c r="R27" s="252" t="s">
        <v>120</v>
      </c>
      <c r="S27" s="252" t="s">
        <v>120</v>
      </c>
      <c r="T27" s="212" t="s">
        <v>120</v>
      </c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IFERROR(AC27/'CPT (t-1)'!AC27-1,"")</f>
        <v/>
      </c>
      <c r="AJ27" s="399" t="str">
        <f>IFERROR(AD27/'CPT (t-1)'!AD27-1,"")</f>
        <v/>
      </c>
      <c r="AK27" s="399" t="str">
        <f>IFERROR(AE27/'CPT (t-1)'!AE27-1,"")</f>
        <v/>
      </c>
      <c r="AL27" s="399" t="str">
        <f>IFERROR(AF27/'CPT (t-1)'!AF27-1,"")</f>
        <v/>
      </c>
      <c r="AM27" s="399" t="str">
        <f>IFERROR(AG27/'CPT (t-1)'!AG27-1,"")</f>
        <v/>
      </c>
      <c r="AN27" s="205"/>
    </row>
    <row r="28" spans="1:40" s="24" customFormat="1" x14ac:dyDescent="0.2"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">
        <v>120</v>
      </c>
      <c r="H28" s="252" t="s">
        <v>120</v>
      </c>
      <c r="I28" s="252" t="s">
        <v>120</v>
      </c>
      <c r="J28" s="252" t="s">
        <v>120</v>
      </c>
      <c r="K28" s="252" t="s">
        <v>120</v>
      </c>
      <c r="L28" s="252" t="s">
        <v>120</v>
      </c>
      <c r="M28" s="252" t="s">
        <v>120</v>
      </c>
      <c r="N28" s="252" t="s">
        <v>120</v>
      </c>
      <c r="O28" s="252" t="s">
        <v>120</v>
      </c>
      <c r="P28" s="252" t="s">
        <v>120</v>
      </c>
      <c r="Q28" s="252" t="s">
        <v>120</v>
      </c>
      <c r="R28" s="252" t="s">
        <v>120</v>
      </c>
      <c r="S28" s="252" t="s">
        <v>120</v>
      </c>
      <c r="T28" s="212" t="s">
        <v>120</v>
      </c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IFERROR(AC28/'CPT (t-1)'!AC28-1,"")</f>
        <v/>
      </c>
      <c r="AJ28" s="399" t="str">
        <f>IFERROR(AD28/'CPT (t-1)'!AD28-1,"")</f>
        <v/>
      </c>
      <c r="AK28" s="399" t="str">
        <f>IFERROR(AE28/'CPT (t-1)'!AE28-1,"")</f>
        <v/>
      </c>
      <c r="AL28" s="399" t="str">
        <f>IFERROR(AF28/'CPT (t-1)'!AF28-1,"")</f>
        <v/>
      </c>
      <c r="AM28" s="399" t="str">
        <f>IFERROR(AG28/'CPT (t-1)'!AG28-1,"")</f>
        <v/>
      </c>
      <c r="AN28" s="205"/>
    </row>
    <row r="29" spans="1:40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0</v>
      </c>
      <c r="AD29" s="284">
        <f>SUBTOTAL(9,AD30:AD33)</f>
        <v>0</v>
      </c>
      <c r="AE29" s="284">
        <f>SUBTOTAL(9,AE30:AE33)</f>
        <v>0</v>
      </c>
      <c r="AF29" s="284">
        <f>SUBTOTAL(9,AF30:AF33)</f>
        <v>0</v>
      </c>
      <c r="AG29" s="284">
        <f>SUBTOTAL(9,AG30:AG33)</f>
        <v>0</v>
      </c>
      <c r="AH29" s="205"/>
      <c r="AI29" s="398" t="str">
        <f>IFERROR(AC29/'CPT (t-1)'!AC29-1,"")</f>
        <v/>
      </c>
      <c r="AJ29" s="398" t="str">
        <f>IFERROR(AD29/'CPT (t-1)'!AD29-1,"")</f>
        <v/>
      </c>
      <c r="AK29" s="398" t="str">
        <f>IFERROR(AE29/'CPT (t-1)'!AE29-1,"")</f>
        <v/>
      </c>
      <c r="AL29" s="398" t="str">
        <f>IFERROR(AF29/'CPT (t-1)'!AF29-1,"")</f>
        <v/>
      </c>
      <c r="AM29" s="398" t="str">
        <f>IFERROR(AG29/'CPT (t-1)'!AG29-1,"")</f>
        <v/>
      </c>
      <c r="AN29" s="205"/>
    </row>
    <row r="30" spans="1:40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v>0</v>
      </c>
      <c r="H30" s="252" t="s">
        <v>120</v>
      </c>
      <c r="I30" s="252">
        <v>0</v>
      </c>
      <c r="J30" s="252">
        <v>0</v>
      </c>
      <c r="K30" s="252">
        <v>0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0</v>
      </c>
      <c r="R30" s="252" t="s">
        <v>120</v>
      </c>
      <c r="S30" s="252">
        <v>0</v>
      </c>
      <c r="T30" s="212" t="s">
        <v>120</v>
      </c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0</v>
      </c>
      <c r="AD30" s="213">
        <f>SUMPRODUCT($H30:$O30,'Q (t)'!$H30:$O30)/100</f>
        <v>0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0</v>
      </c>
      <c r="AH30" s="205"/>
      <c r="AI30" s="399" t="str">
        <f>IFERROR(AC30/'CPT (t-1)'!AC30-1,"")</f>
        <v/>
      </c>
      <c r="AJ30" s="399" t="str">
        <f>IFERROR(AD30/'CPT (t-1)'!AD30-1,"")</f>
        <v/>
      </c>
      <c r="AK30" s="399" t="str">
        <f>IFERROR(AE30/'CPT (t-1)'!AE30-1,"")</f>
        <v/>
      </c>
      <c r="AL30" s="399" t="str">
        <f>IFERROR(AF30/'CPT (t-1)'!AF30-1,"")</f>
        <v/>
      </c>
      <c r="AM30" s="399" t="str">
        <f>IFERROR(AG30/'CPT (t-1)'!AG30-1,"")</f>
        <v/>
      </c>
      <c r="AN30" s="205"/>
    </row>
    <row r="31" spans="1:40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v>0</v>
      </c>
      <c r="H31" s="252" t="s">
        <v>120</v>
      </c>
      <c r="I31" s="252">
        <v>0</v>
      </c>
      <c r="J31" s="252">
        <v>0</v>
      </c>
      <c r="K31" s="252">
        <v>0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12" t="s">
        <v>120</v>
      </c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0</v>
      </c>
      <c r="AD31" s="213">
        <f>SUMPRODUCT($H31:$O31,'Q (t)'!$H31:$O31)/100</f>
        <v>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0</v>
      </c>
      <c r="AH31" s="205"/>
      <c r="AI31" s="399" t="str">
        <f>IFERROR(AC31/'CPT (t-1)'!AC31-1,"")</f>
        <v/>
      </c>
      <c r="AJ31" s="399" t="str">
        <f>IFERROR(AD31/'CPT (t-1)'!AD31-1,"")</f>
        <v/>
      </c>
      <c r="AK31" s="399" t="str">
        <f>IFERROR(AE31/'CPT (t-1)'!AE31-1,"")</f>
        <v/>
      </c>
      <c r="AL31" s="399" t="str">
        <f>IFERROR(AF31/'CPT (t-1)'!AF31-1,"")</f>
        <v/>
      </c>
      <c r="AM31" s="399" t="str">
        <f>IFERROR(AG31/'CPT (t-1)'!AG31-1,"")</f>
        <v/>
      </c>
      <c r="AN31" s="205"/>
    </row>
    <row r="32" spans="1:40" s="24" customFormat="1" x14ac:dyDescent="0.2"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">
        <v>120</v>
      </c>
      <c r="H32" s="252" t="s">
        <v>120</v>
      </c>
      <c r="I32" s="252" t="s">
        <v>120</v>
      </c>
      <c r="J32" s="252" t="s">
        <v>120</v>
      </c>
      <c r="K32" s="252" t="s">
        <v>120</v>
      </c>
      <c r="L32" s="252" t="s">
        <v>120</v>
      </c>
      <c r="M32" s="252" t="s">
        <v>120</v>
      </c>
      <c r="N32" s="252" t="s">
        <v>120</v>
      </c>
      <c r="O32" s="252" t="s">
        <v>120</v>
      </c>
      <c r="P32" s="252" t="s">
        <v>120</v>
      </c>
      <c r="Q32" s="252" t="s">
        <v>120</v>
      </c>
      <c r="R32" s="252" t="s">
        <v>120</v>
      </c>
      <c r="S32" s="252" t="s">
        <v>120</v>
      </c>
      <c r="T32" s="212" t="s">
        <v>120</v>
      </c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IFERROR(AC32/'CPT (t-1)'!AC32-1,"")</f>
        <v/>
      </c>
      <c r="AJ32" s="399" t="str">
        <f>IFERROR(AD32/'CPT (t-1)'!AD32-1,"")</f>
        <v/>
      </c>
      <c r="AK32" s="399" t="str">
        <f>IFERROR(AE32/'CPT (t-1)'!AE32-1,"")</f>
        <v/>
      </c>
      <c r="AL32" s="399" t="str">
        <f>IFERROR(AF32/'CPT (t-1)'!AF32-1,"")</f>
        <v/>
      </c>
      <c r="AM32" s="399" t="str">
        <f>IFERROR(AG32/'CPT (t-1)'!AG32-1,"")</f>
        <v/>
      </c>
      <c r="AN32" s="205"/>
    </row>
    <row r="33" spans="1:40" s="24" customFormat="1" x14ac:dyDescent="0.2"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">
        <v>120</v>
      </c>
      <c r="H33" s="252" t="s">
        <v>120</v>
      </c>
      <c r="I33" s="252" t="s">
        <v>120</v>
      </c>
      <c r="J33" s="252" t="s">
        <v>120</v>
      </c>
      <c r="K33" s="252" t="s">
        <v>120</v>
      </c>
      <c r="L33" s="252" t="s">
        <v>120</v>
      </c>
      <c r="M33" s="252" t="s">
        <v>120</v>
      </c>
      <c r="N33" s="252" t="s">
        <v>120</v>
      </c>
      <c r="O33" s="252" t="s">
        <v>120</v>
      </c>
      <c r="P33" s="252" t="s">
        <v>120</v>
      </c>
      <c r="Q33" s="252" t="s">
        <v>120</v>
      </c>
      <c r="R33" s="252" t="s">
        <v>120</v>
      </c>
      <c r="S33" s="252" t="s">
        <v>120</v>
      </c>
      <c r="T33" s="212" t="s">
        <v>120</v>
      </c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IFERROR(AC33/'CPT (t-1)'!AC33-1,"")</f>
        <v/>
      </c>
      <c r="AJ33" s="399" t="str">
        <f>IFERROR(AD33/'CPT (t-1)'!AD33-1,"")</f>
        <v/>
      </c>
      <c r="AK33" s="399" t="str">
        <f>IFERROR(AE33/'CPT (t-1)'!AE33-1,"")</f>
        <v/>
      </c>
      <c r="AL33" s="399" t="str">
        <f>IFERROR(AF33/'CPT (t-1)'!AF33-1,"")</f>
        <v/>
      </c>
      <c r="AM33" s="399" t="str">
        <f>IFERROR(AG33/'CPT (t-1)'!AG33-1,"")</f>
        <v/>
      </c>
      <c r="AN33" s="205"/>
    </row>
    <row r="34" spans="1:40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0</v>
      </c>
      <c r="AD34" s="284">
        <f>SUBTOTAL(9,AD35:AD46)</f>
        <v>0</v>
      </c>
      <c r="AE34" s="284">
        <f>SUBTOTAL(9,AE35:AE46)</f>
        <v>0</v>
      </c>
      <c r="AF34" s="284">
        <f>SUBTOTAL(9,AF35:AF46)</f>
        <v>0</v>
      </c>
      <c r="AG34" s="284">
        <f>SUBTOTAL(9,AG35:AG46)</f>
        <v>0</v>
      </c>
      <c r="AH34" s="205"/>
      <c r="AI34" s="398" t="str">
        <f>IFERROR(AC34/'CPT (t-1)'!AC34-1,"")</f>
        <v/>
      </c>
      <c r="AJ34" s="398" t="str">
        <f>IFERROR(AD34/'CPT (t-1)'!AD34-1,"")</f>
        <v/>
      </c>
      <c r="AK34" s="398" t="str">
        <f>IFERROR(AE34/'CPT (t-1)'!AE34-1,"")</f>
        <v/>
      </c>
      <c r="AL34" s="398" t="str">
        <f>IFERROR(AF34/'CPT (t-1)'!AF34-1,"")</f>
        <v/>
      </c>
      <c r="AM34" s="398" t="str">
        <f>IFERROR(AG34/'CPT (t-1)'!AG34-1,"")</f>
        <v/>
      </c>
      <c r="AN34" s="205"/>
    </row>
    <row r="35" spans="1:40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v>0</v>
      </c>
      <c r="H35" s="252" t="s">
        <v>120</v>
      </c>
      <c r="I35" s="252">
        <v>0</v>
      </c>
      <c r="J35" s="252">
        <v>0</v>
      </c>
      <c r="K35" s="252">
        <v>0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0</v>
      </c>
      <c r="R35" s="252" t="s">
        <v>120</v>
      </c>
      <c r="S35" s="252">
        <v>0</v>
      </c>
      <c r="T35" s="212" t="s">
        <v>120</v>
      </c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0</v>
      </c>
      <c r="AD35" s="213">
        <f>SUMPRODUCT($H35:$O35,'Q (t)'!$H35:$O35)/100</f>
        <v>0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0</v>
      </c>
      <c r="AH35" s="205"/>
      <c r="AI35" s="399" t="str">
        <f>IFERROR(AC35/'CPT (t-1)'!AC35-1,"")</f>
        <v/>
      </c>
      <c r="AJ35" s="399" t="str">
        <f>IFERROR(AD35/'CPT (t-1)'!AD35-1,"")</f>
        <v/>
      </c>
      <c r="AK35" s="399" t="str">
        <f>IFERROR(AE35/'CPT (t-1)'!AE35-1,"")</f>
        <v/>
      </c>
      <c r="AL35" s="399" t="str">
        <f>IFERROR(AF35/'CPT (t-1)'!AF35-1,"")</f>
        <v/>
      </c>
      <c r="AM35" s="399" t="str">
        <f>IFERROR(AG35/'CPT (t-1)'!AG35-1,"")</f>
        <v/>
      </c>
      <c r="AN35" s="205"/>
    </row>
    <row r="36" spans="1:40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0</v>
      </c>
      <c r="H36" s="252" t="s">
        <v>120</v>
      </c>
      <c r="I36" s="252">
        <v>0</v>
      </c>
      <c r="J36" s="252">
        <v>0</v>
      </c>
      <c r="K36" s="252">
        <v>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0</v>
      </c>
      <c r="R36" s="252" t="s">
        <v>120</v>
      </c>
      <c r="S36" s="252">
        <v>0</v>
      </c>
      <c r="T36" s="212" t="s">
        <v>120</v>
      </c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0</v>
      </c>
      <c r="AD36" s="213">
        <f>SUMPRODUCT($H36:$O36,'Q (t)'!$H36:$O36)/100</f>
        <v>0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1">SUM(AC36:AF36)</f>
        <v>0</v>
      </c>
      <c r="AH36" s="205"/>
      <c r="AI36" s="399" t="str">
        <f>IFERROR(AC36/'CPT (t-1)'!AC36-1,"")</f>
        <v/>
      </c>
      <c r="AJ36" s="399" t="str">
        <f>IFERROR(AD36/'CPT (t-1)'!AD36-1,"")</f>
        <v/>
      </c>
      <c r="AK36" s="399" t="str">
        <f>IFERROR(AE36/'CPT (t-1)'!AE36-1,"")</f>
        <v/>
      </c>
      <c r="AL36" s="399" t="str">
        <f>IFERROR(AF36/'CPT (t-1)'!AF36-1,"")</f>
        <v/>
      </c>
      <c r="AM36" s="399" t="str">
        <f>IFERROR(AG36/'CPT (t-1)'!AG36-1,"")</f>
        <v/>
      </c>
      <c r="AN36" s="205"/>
    </row>
    <row r="37" spans="1:40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0</v>
      </c>
      <c r="H37" s="252" t="s">
        <v>120</v>
      </c>
      <c r="I37" s="252">
        <v>0</v>
      </c>
      <c r="J37" s="252">
        <v>0</v>
      </c>
      <c r="K37" s="252">
        <v>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0</v>
      </c>
      <c r="R37" s="252" t="s">
        <v>120</v>
      </c>
      <c r="S37" s="252">
        <v>0</v>
      </c>
      <c r="T37" s="212" t="s">
        <v>120</v>
      </c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0</v>
      </c>
      <c r="AD37" s="213">
        <f>SUMPRODUCT($H37:$O37,'Q (t)'!$H37:$O37)/100</f>
        <v>0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1"/>
        <v>0</v>
      </c>
      <c r="AH37" s="205"/>
      <c r="AI37" s="399" t="str">
        <f>IFERROR(AC37/'CPT (t-1)'!AC37-1,"")</f>
        <v/>
      </c>
      <c r="AJ37" s="399" t="str">
        <f>IFERROR(AD37/'CPT (t-1)'!AD37-1,"")</f>
        <v/>
      </c>
      <c r="AK37" s="399" t="str">
        <f>IFERROR(AE37/'CPT (t-1)'!AE37-1,"")</f>
        <v/>
      </c>
      <c r="AL37" s="399" t="str">
        <f>IFERROR(AF37/'CPT (t-1)'!AF37-1,"")</f>
        <v/>
      </c>
      <c r="AM37" s="399" t="str">
        <f>IFERROR(AG37/'CPT (t-1)'!AG37-1,"")</f>
        <v/>
      </c>
      <c r="AN37" s="205"/>
    </row>
    <row r="38" spans="1:40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0</v>
      </c>
      <c r="H38" s="252" t="s">
        <v>120</v>
      </c>
      <c r="I38" s="252">
        <v>0</v>
      </c>
      <c r="J38" s="252">
        <v>0</v>
      </c>
      <c r="K38" s="252">
        <v>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0</v>
      </c>
      <c r="R38" s="252" t="s">
        <v>120</v>
      </c>
      <c r="S38" s="252">
        <v>0</v>
      </c>
      <c r="T38" s="212" t="s">
        <v>120</v>
      </c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0</v>
      </c>
      <c r="AD38" s="213">
        <f>SUMPRODUCT($H38:$O38,'Q (t)'!$H38:$O38)/100</f>
        <v>0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1"/>
        <v>0</v>
      </c>
      <c r="AH38" s="205"/>
      <c r="AI38" s="399" t="str">
        <f>IFERROR(AC38/'CPT (t-1)'!AC38-1,"")</f>
        <v/>
      </c>
      <c r="AJ38" s="399" t="str">
        <f>IFERROR(AD38/'CPT (t-1)'!AD38-1,"")</f>
        <v/>
      </c>
      <c r="AK38" s="399" t="str">
        <f>IFERROR(AE38/'CPT (t-1)'!AE38-1,"")</f>
        <v/>
      </c>
      <c r="AL38" s="399" t="str">
        <f>IFERROR(AF38/'CPT (t-1)'!AF38-1,"")</f>
        <v/>
      </c>
      <c r="AM38" s="399" t="str">
        <f>IFERROR(AG38/'CPT (t-1)'!AG38-1,"")</f>
        <v/>
      </c>
      <c r="AN38" s="205"/>
    </row>
    <row r="39" spans="1:40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0</v>
      </c>
      <c r="H39" s="252" t="s">
        <v>120</v>
      </c>
      <c r="I39" s="252">
        <v>0</v>
      </c>
      <c r="J39" s="252">
        <v>0</v>
      </c>
      <c r="K39" s="252">
        <v>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0</v>
      </c>
      <c r="R39" s="252" t="s">
        <v>120</v>
      </c>
      <c r="S39" s="252">
        <v>0</v>
      </c>
      <c r="T39" s="212" t="s">
        <v>120</v>
      </c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0</v>
      </c>
      <c r="AD39" s="213">
        <f>SUMPRODUCT($H39:$O39,'Q (t)'!$H39:$O39)/100</f>
        <v>0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1"/>
        <v>0</v>
      </c>
      <c r="AH39" s="205"/>
      <c r="AI39" s="399" t="str">
        <f>IFERROR(AC39/'CPT (t-1)'!AC39-1,"")</f>
        <v/>
      </c>
      <c r="AJ39" s="399" t="str">
        <f>IFERROR(AD39/'CPT (t-1)'!AD39-1,"")</f>
        <v/>
      </c>
      <c r="AK39" s="399" t="str">
        <f>IFERROR(AE39/'CPT (t-1)'!AE39-1,"")</f>
        <v/>
      </c>
      <c r="AL39" s="399" t="str">
        <f>IFERROR(AF39/'CPT (t-1)'!AF39-1,"")</f>
        <v/>
      </c>
      <c r="AM39" s="399" t="str">
        <f>IFERROR(AG39/'CPT (t-1)'!AG39-1,"")</f>
        <v/>
      </c>
      <c r="AN39" s="205"/>
    </row>
    <row r="40" spans="1:40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0</v>
      </c>
      <c r="H40" s="252" t="s">
        <v>120</v>
      </c>
      <c r="I40" s="252">
        <v>0</v>
      </c>
      <c r="J40" s="252">
        <v>0</v>
      </c>
      <c r="K40" s="252">
        <v>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0</v>
      </c>
      <c r="R40" s="252" t="s">
        <v>120</v>
      </c>
      <c r="S40" s="252">
        <v>0</v>
      </c>
      <c r="T40" s="212" t="s">
        <v>120</v>
      </c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0</v>
      </c>
      <c r="AD40" s="213">
        <f>SUMPRODUCT($H40:$O40,'Q (t)'!$H40:$O40)/100</f>
        <v>0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1"/>
        <v>0</v>
      </c>
      <c r="AH40" s="205"/>
      <c r="AI40" s="399" t="str">
        <f>IFERROR(AC40/'CPT (t-1)'!AC40-1,"")</f>
        <v/>
      </c>
      <c r="AJ40" s="399" t="str">
        <f>IFERROR(AD40/'CPT (t-1)'!AD40-1,"")</f>
        <v/>
      </c>
      <c r="AK40" s="399" t="str">
        <f>IFERROR(AE40/'CPT (t-1)'!AE40-1,"")</f>
        <v/>
      </c>
      <c r="AL40" s="399" t="str">
        <f>IFERROR(AF40/'CPT (t-1)'!AF40-1,"")</f>
        <v/>
      </c>
      <c r="AM40" s="399" t="str">
        <f>IFERROR(AG40/'CPT (t-1)'!AG40-1,"")</f>
        <v/>
      </c>
      <c r="AN40" s="205"/>
    </row>
    <row r="41" spans="1:40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0</v>
      </c>
      <c r="H41" s="252" t="s">
        <v>120</v>
      </c>
      <c r="I41" s="252">
        <v>0</v>
      </c>
      <c r="J41" s="252">
        <v>0</v>
      </c>
      <c r="K41" s="252">
        <v>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0</v>
      </c>
      <c r="R41" s="252" t="s">
        <v>120</v>
      </c>
      <c r="S41" s="252">
        <v>0</v>
      </c>
      <c r="T41" s="212" t="s">
        <v>120</v>
      </c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0</v>
      </c>
      <c r="AD41" s="213">
        <f>SUMPRODUCT($H41:$O41,'Q (t)'!$H41:$O41)/100</f>
        <v>0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1"/>
        <v>0</v>
      </c>
      <c r="AH41" s="205"/>
      <c r="AI41" s="399" t="str">
        <f>IFERROR(AC41/'CPT (t-1)'!AC41-1,"")</f>
        <v/>
      </c>
      <c r="AJ41" s="399" t="str">
        <f>IFERROR(AD41/'CPT (t-1)'!AD41-1,"")</f>
        <v/>
      </c>
      <c r="AK41" s="399" t="str">
        <f>IFERROR(AE41/'CPT (t-1)'!AE41-1,"")</f>
        <v/>
      </c>
      <c r="AL41" s="399" t="str">
        <f>IFERROR(AF41/'CPT (t-1)'!AF41-1,"")</f>
        <v/>
      </c>
      <c r="AM41" s="399" t="str">
        <f>IFERROR(AG41/'CPT (t-1)'!AG41-1,"")</f>
        <v/>
      </c>
      <c r="AN41" s="205"/>
    </row>
    <row r="42" spans="1:40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0</v>
      </c>
      <c r="H42" s="252" t="s">
        <v>120</v>
      </c>
      <c r="I42" s="252">
        <v>0</v>
      </c>
      <c r="J42" s="252">
        <v>0</v>
      </c>
      <c r="K42" s="252">
        <v>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0</v>
      </c>
      <c r="R42" s="252" t="s">
        <v>120</v>
      </c>
      <c r="S42" s="252">
        <v>0</v>
      </c>
      <c r="T42" s="212" t="s">
        <v>120</v>
      </c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0</v>
      </c>
      <c r="AD42" s="213">
        <f>SUMPRODUCT($H42:$O42,'Q (t)'!$H42:$O42)/100</f>
        <v>0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1"/>
        <v>0</v>
      </c>
      <c r="AH42" s="205"/>
      <c r="AI42" s="399" t="str">
        <f>IFERROR(AC42/'CPT (t-1)'!AC42-1,"")</f>
        <v/>
      </c>
      <c r="AJ42" s="399" t="str">
        <f>IFERROR(AD42/'CPT (t-1)'!AD42-1,"")</f>
        <v/>
      </c>
      <c r="AK42" s="399" t="str">
        <f>IFERROR(AE42/'CPT (t-1)'!AE42-1,"")</f>
        <v/>
      </c>
      <c r="AL42" s="399" t="str">
        <f>IFERROR(AF42/'CPT (t-1)'!AF42-1,"")</f>
        <v/>
      </c>
      <c r="AM42" s="399" t="str">
        <f>IFERROR(AG42/'CPT (t-1)'!AG42-1,"")</f>
        <v/>
      </c>
      <c r="AN42" s="205"/>
    </row>
    <row r="43" spans="1:40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0</v>
      </c>
      <c r="H43" s="252" t="s">
        <v>120</v>
      </c>
      <c r="I43" s="252">
        <v>0</v>
      </c>
      <c r="J43" s="252">
        <v>0</v>
      </c>
      <c r="K43" s="252">
        <v>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0</v>
      </c>
      <c r="R43" s="252" t="s">
        <v>120</v>
      </c>
      <c r="S43" s="252">
        <v>0</v>
      </c>
      <c r="T43" s="212" t="s">
        <v>120</v>
      </c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0</v>
      </c>
      <c r="AD43" s="213">
        <f>SUMPRODUCT($H43:$O43,'Q (t)'!$H43:$O43)/100</f>
        <v>0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1"/>
        <v>0</v>
      </c>
      <c r="AH43" s="205"/>
      <c r="AI43" s="399" t="str">
        <f>IFERROR(AC43/'CPT (t-1)'!AC43-1,"")</f>
        <v/>
      </c>
      <c r="AJ43" s="399" t="str">
        <f>IFERROR(AD43/'CPT (t-1)'!AD43-1,"")</f>
        <v/>
      </c>
      <c r="AK43" s="399" t="str">
        <f>IFERROR(AE43/'CPT (t-1)'!AE43-1,"")</f>
        <v/>
      </c>
      <c r="AL43" s="399" t="str">
        <f>IFERROR(AF43/'CPT (t-1)'!AF43-1,"")</f>
        <v/>
      </c>
      <c r="AM43" s="399" t="str">
        <f>IFERROR(AG43/'CPT (t-1)'!AG43-1,"")</f>
        <v/>
      </c>
      <c r="AN43" s="205"/>
    </row>
    <row r="44" spans="1:40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0</v>
      </c>
      <c r="H44" s="252" t="s">
        <v>120</v>
      </c>
      <c r="I44" s="252">
        <v>0</v>
      </c>
      <c r="J44" s="252">
        <v>0</v>
      </c>
      <c r="K44" s="252">
        <v>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0</v>
      </c>
      <c r="R44" s="252" t="s">
        <v>120</v>
      </c>
      <c r="S44" s="252">
        <v>0</v>
      </c>
      <c r="T44" s="212" t="s">
        <v>120</v>
      </c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0</v>
      </c>
      <c r="AD44" s="213">
        <f>SUMPRODUCT($H44:$O44,'Q (t)'!$H44:$O44)/100</f>
        <v>0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1"/>
        <v>0</v>
      </c>
      <c r="AH44" s="205"/>
      <c r="AI44" s="399" t="str">
        <f>IFERROR(AC44/'CPT (t-1)'!AC44-1,"")</f>
        <v/>
      </c>
      <c r="AJ44" s="399" t="str">
        <f>IFERROR(AD44/'CPT (t-1)'!AD44-1,"")</f>
        <v/>
      </c>
      <c r="AK44" s="399" t="str">
        <f>IFERROR(AE44/'CPT (t-1)'!AE44-1,"")</f>
        <v/>
      </c>
      <c r="AL44" s="399" t="str">
        <f>IFERROR(AF44/'CPT (t-1)'!AF44-1,"")</f>
        <v/>
      </c>
      <c r="AM44" s="399" t="str">
        <f>IFERROR(AG44/'CPT (t-1)'!AG44-1,"")</f>
        <v/>
      </c>
      <c r="AN44" s="205"/>
    </row>
    <row r="45" spans="1:40" s="24" customFormat="1" x14ac:dyDescent="0.2"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">
        <v>120</v>
      </c>
      <c r="H45" s="252" t="s">
        <v>120</v>
      </c>
      <c r="I45" s="252" t="s">
        <v>120</v>
      </c>
      <c r="J45" s="252" t="s">
        <v>120</v>
      </c>
      <c r="K45" s="252" t="s">
        <v>120</v>
      </c>
      <c r="L45" s="252" t="s">
        <v>120</v>
      </c>
      <c r="M45" s="252" t="s">
        <v>120</v>
      </c>
      <c r="N45" s="252" t="s">
        <v>120</v>
      </c>
      <c r="O45" s="252" t="s">
        <v>120</v>
      </c>
      <c r="P45" s="252" t="s">
        <v>120</v>
      </c>
      <c r="Q45" s="252" t="s">
        <v>120</v>
      </c>
      <c r="R45" s="252" t="s">
        <v>120</v>
      </c>
      <c r="S45" s="252" t="s">
        <v>120</v>
      </c>
      <c r="T45" s="212" t="s">
        <v>120</v>
      </c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  <c r="AH45" s="205"/>
      <c r="AI45" s="399" t="str">
        <f>IFERROR(AC45/'CPT (t-1)'!AC45-1,"")</f>
        <v/>
      </c>
      <c r="AJ45" s="399" t="str">
        <f>IFERROR(AD45/'CPT (t-1)'!AD45-1,"")</f>
        <v/>
      </c>
      <c r="AK45" s="399" t="str">
        <f>IFERROR(AE45/'CPT (t-1)'!AE45-1,"")</f>
        <v/>
      </c>
      <c r="AL45" s="399" t="str">
        <f>IFERROR(AF45/'CPT (t-1)'!AF45-1,"")</f>
        <v/>
      </c>
      <c r="AM45" s="399" t="str">
        <f>IFERROR(AG45/'CPT (t-1)'!AG45-1,"")</f>
        <v/>
      </c>
      <c r="AN45" s="205"/>
    </row>
    <row r="46" spans="1:40" s="24" customFormat="1" x14ac:dyDescent="0.2"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">
        <v>120</v>
      </c>
      <c r="H46" s="252" t="s">
        <v>120</v>
      </c>
      <c r="I46" s="252" t="s">
        <v>120</v>
      </c>
      <c r="J46" s="252" t="s">
        <v>120</v>
      </c>
      <c r="K46" s="252" t="s">
        <v>120</v>
      </c>
      <c r="L46" s="252" t="s">
        <v>120</v>
      </c>
      <c r="M46" s="252" t="s">
        <v>120</v>
      </c>
      <c r="N46" s="252" t="s">
        <v>120</v>
      </c>
      <c r="O46" s="252" t="s">
        <v>120</v>
      </c>
      <c r="P46" s="252" t="s">
        <v>120</v>
      </c>
      <c r="Q46" s="252" t="s">
        <v>120</v>
      </c>
      <c r="R46" s="252" t="s">
        <v>120</v>
      </c>
      <c r="S46" s="252" t="s">
        <v>120</v>
      </c>
      <c r="T46" s="212" t="s">
        <v>120</v>
      </c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  <c r="AH46" s="205"/>
      <c r="AI46" s="399" t="str">
        <f>IFERROR(AC46/'CPT (t-1)'!AC46-1,"")</f>
        <v/>
      </c>
      <c r="AJ46" s="399" t="str">
        <f>IFERROR(AD46/'CPT (t-1)'!AD46-1,"")</f>
        <v/>
      </c>
      <c r="AK46" s="399" t="str">
        <f>IFERROR(AE46/'CPT (t-1)'!AE46-1,"")</f>
        <v/>
      </c>
      <c r="AL46" s="399" t="str">
        <f>IFERROR(AF46/'CPT (t-1)'!AF46-1,"")</f>
        <v/>
      </c>
      <c r="AM46" s="399" t="str">
        <f>IFERROR(AG46/'CPT (t-1)'!AG46-1,"")</f>
        <v/>
      </c>
      <c r="AN46" s="205"/>
    </row>
    <row r="47" spans="1:40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0</v>
      </c>
      <c r="AD47" s="284">
        <f>SUBTOTAL(9,AD48:AD66)</f>
        <v>0</v>
      </c>
      <c r="AE47" s="284">
        <f>SUBTOTAL(9,AE48:AE66)</f>
        <v>0</v>
      </c>
      <c r="AF47" s="284">
        <f>SUBTOTAL(9,AF48:AF66)</f>
        <v>0</v>
      </c>
      <c r="AG47" s="284">
        <f>SUBTOTAL(9,AG48:AG66)</f>
        <v>0</v>
      </c>
      <c r="AH47" s="205"/>
      <c r="AI47" s="398" t="str">
        <f>IFERROR(AC47/'CPT (t-1)'!AC47-1,"")</f>
        <v/>
      </c>
      <c r="AJ47" s="398" t="str">
        <f>IFERROR(AD47/'CPT (t-1)'!AD47-1,"")</f>
        <v/>
      </c>
      <c r="AK47" s="398" t="str">
        <f>IFERROR(AE47/'CPT (t-1)'!AE47-1,"")</f>
        <v/>
      </c>
      <c r="AL47" s="398" t="str">
        <f>IFERROR(AF47/'CPT (t-1)'!AF47-1,"")</f>
        <v/>
      </c>
      <c r="AM47" s="398" t="str">
        <f>IFERROR(AG47/'CPT (t-1)'!AG47-1,"")</f>
        <v/>
      </c>
      <c r="AN47" s="205"/>
    </row>
    <row r="48" spans="1:40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v>0</v>
      </c>
      <c r="H48" s="252" t="s">
        <v>120</v>
      </c>
      <c r="I48" s="252">
        <v>0</v>
      </c>
      <c r="J48" s="252">
        <v>0</v>
      </c>
      <c r="K48" s="252">
        <v>0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0</v>
      </c>
      <c r="R48" s="252" t="s">
        <v>120</v>
      </c>
      <c r="S48" s="252">
        <v>0</v>
      </c>
      <c r="T48" s="212" t="s">
        <v>120</v>
      </c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0</v>
      </c>
      <c r="AD48" s="213">
        <f>SUMPRODUCT($H48:$O48,'Q (t)'!$H48:$O48)/100</f>
        <v>0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0</v>
      </c>
      <c r="AH48" s="205"/>
      <c r="AI48" s="399" t="str">
        <f>IFERROR(AC48/'CPT (t-1)'!AC48-1,"")</f>
        <v/>
      </c>
      <c r="AJ48" s="399" t="str">
        <f>IFERROR(AD48/'CPT (t-1)'!AD48-1,"")</f>
        <v/>
      </c>
      <c r="AK48" s="399" t="str">
        <f>IFERROR(AE48/'CPT (t-1)'!AE48-1,"")</f>
        <v/>
      </c>
      <c r="AL48" s="399" t="str">
        <f>IFERROR(AF48/'CPT (t-1)'!AF48-1,"")</f>
        <v/>
      </c>
      <c r="AM48" s="399" t="str">
        <f>IFERROR(AG48/'CPT (t-1)'!AG48-1,"")</f>
        <v/>
      </c>
      <c r="AN48" s="205"/>
    </row>
    <row r="49" spans="3:40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0</v>
      </c>
      <c r="H49" s="252" t="s">
        <v>120</v>
      </c>
      <c r="I49" s="252">
        <v>0</v>
      </c>
      <c r="J49" s="252">
        <v>0</v>
      </c>
      <c r="K49" s="252">
        <v>0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12" t="s">
        <v>120</v>
      </c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0</v>
      </c>
      <c r="AD49" s="213">
        <f>SUMPRODUCT($H49:$O49,'Q (t)'!$H49:$O49)/100</f>
        <v>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0</v>
      </c>
      <c r="AH49" s="205"/>
      <c r="AI49" s="399" t="str">
        <f>IFERROR(AC49/'CPT (t-1)'!AC49-1,"")</f>
        <v/>
      </c>
      <c r="AJ49" s="399" t="str">
        <f>IFERROR(AD49/'CPT (t-1)'!AD49-1,"")</f>
        <v/>
      </c>
      <c r="AK49" s="399" t="str">
        <f>IFERROR(AE49/'CPT (t-1)'!AE49-1,"")</f>
        <v/>
      </c>
      <c r="AL49" s="399" t="str">
        <f>IFERROR(AF49/'CPT (t-1)'!AF49-1,"")</f>
        <v/>
      </c>
      <c r="AM49" s="399" t="str">
        <f>IFERROR(AG49/'CPT (t-1)'!AG49-1,"")</f>
        <v/>
      </c>
      <c r="AN49" s="205"/>
    </row>
    <row r="50" spans="3:40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0</v>
      </c>
      <c r="H50" s="252" t="s">
        <v>120</v>
      </c>
      <c r="I50" s="252">
        <v>0</v>
      </c>
      <c r="J50" s="252">
        <v>0</v>
      </c>
      <c r="K50" s="252">
        <v>0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12" t="s">
        <v>120</v>
      </c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0</v>
      </c>
      <c r="AD50" s="213">
        <f>SUMPRODUCT($H50:$O50,'Q (t)'!$H50:$O50)/100</f>
        <v>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0</v>
      </c>
      <c r="AH50" s="205"/>
      <c r="AI50" s="399" t="str">
        <f>IFERROR(AC50/'CPT (t-1)'!AC50-1,"")</f>
        <v/>
      </c>
      <c r="AJ50" s="399" t="str">
        <f>IFERROR(AD50/'CPT (t-1)'!AD50-1,"")</f>
        <v/>
      </c>
      <c r="AK50" s="399" t="str">
        <f>IFERROR(AE50/'CPT (t-1)'!AE50-1,"")</f>
        <v/>
      </c>
      <c r="AL50" s="399" t="str">
        <f>IFERROR(AF50/'CPT (t-1)'!AF50-1,"")</f>
        <v/>
      </c>
      <c r="AM50" s="399" t="str">
        <f>IFERROR(AG50/'CPT (t-1)'!AG50-1,"")</f>
        <v/>
      </c>
      <c r="AN50" s="205"/>
    </row>
    <row r="51" spans="3:40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0</v>
      </c>
      <c r="H51" s="252" t="s">
        <v>120</v>
      </c>
      <c r="I51" s="252">
        <v>0</v>
      </c>
      <c r="J51" s="252">
        <v>0</v>
      </c>
      <c r="K51" s="252">
        <v>0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12" t="s">
        <v>120</v>
      </c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0</v>
      </c>
      <c r="AD51" s="213">
        <f>SUMPRODUCT($H51:$O51,'Q (t)'!$H51:$O51)/100</f>
        <v>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0</v>
      </c>
      <c r="AH51" s="205"/>
      <c r="AI51" s="399" t="str">
        <f>IFERROR(AC51/'CPT (t-1)'!AC51-1,"")</f>
        <v/>
      </c>
      <c r="AJ51" s="399" t="str">
        <f>IFERROR(AD51/'CPT (t-1)'!AD51-1,"")</f>
        <v/>
      </c>
      <c r="AK51" s="399" t="str">
        <f>IFERROR(AE51/'CPT (t-1)'!AE51-1,"")</f>
        <v/>
      </c>
      <c r="AL51" s="399" t="str">
        <f>IFERROR(AF51/'CPT (t-1)'!AF51-1,"")</f>
        <v/>
      </c>
      <c r="AM51" s="399" t="str">
        <f>IFERROR(AG51/'CPT (t-1)'!AG51-1,"")</f>
        <v/>
      </c>
      <c r="AN51" s="205"/>
    </row>
    <row r="52" spans="3:40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0</v>
      </c>
      <c r="H52" s="252" t="s">
        <v>120</v>
      </c>
      <c r="I52" s="252">
        <v>0</v>
      </c>
      <c r="J52" s="252">
        <v>0</v>
      </c>
      <c r="K52" s="252">
        <v>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0</v>
      </c>
      <c r="R52" s="252" t="s">
        <v>120</v>
      </c>
      <c r="S52" s="252">
        <v>0</v>
      </c>
      <c r="T52" s="212" t="s">
        <v>120</v>
      </c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0</v>
      </c>
      <c r="AD52" s="213">
        <f>SUMPRODUCT($H52:$O52,'Q (t)'!$H52:$O52)/100</f>
        <v>0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2"/>
        <v>0</v>
      </c>
      <c r="AH52" s="205"/>
      <c r="AI52" s="399" t="str">
        <f>IFERROR(AC52/'CPT (t-1)'!AC52-1,"")</f>
        <v/>
      </c>
      <c r="AJ52" s="399" t="str">
        <f>IFERROR(AD52/'CPT (t-1)'!AD52-1,"")</f>
        <v/>
      </c>
      <c r="AK52" s="399" t="str">
        <f>IFERROR(AE52/'CPT (t-1)'!AE52-1,"")</f>
        <v/>
      </c>
      <c r="AL52" s="399" t="str">
        <f>IFERROR(AF52/'CPT (t-1)'!AF52-1,"")</f>
        <v/>
      </c>
      <c r="AM52" s="399" t="str">
        <f>IFERROR(AG52/'CPT (t-1)'!AG52-1,"")</f>
        <v/>
      </c>
      <c r="AN52" s="205"/>
    </row>
    <row r="53" spans="3:40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0</v>
      </c>
      <c r="H53" s="252" t="s">
        <v>120</v>
      </c>
      <c r="I53" s="252">
        <v>0</v>
      </c>
      <c r="J53" s="252">
        <v>0</v>
      </c>
      <c r="K53" s="252">
        <v>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0</v>
      </c>
      <c r="R53" s="252" t="s">
        <v>120</v>
      </c>
      <c r="S53" s="252">
        <v>0</v>
      </c>
      <c r="T53" s="212" t="s">
        <v>120</v>
      </c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0</v>
      </c>
      <c r="AD53" s="213">
        <f>SUMPRODUCT($H53:$O53,'Q (t)'!$H53:$O53)/100</f>
        <v>0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2"/>
        <v>0</v>
      </c>
      <c r="AH53" s="205"/>
      <c r="AI53" s="399" t="str">
        <f>IFERROR(AC53/'CPT (t-1)'!AC53-1,"")</f>
        <v/>
      </c>
      <c r="AJ53" s="399" t="str">
        <f>IFERROR(AD53/'CPT (t-1)'!AD53-1,"")</f>
        <v/>
      </c>
      <c r="AK53" s="399" t="str">
        <f>IFERROR(AE53/'CPT (t-1)'!AE53-1,"")</f>
        <v/>
      </c>
      <c r="AL53" s="399" t="str">
        <f>IFERROR(AF53/'CPT (t-1)'!AF53-1,"")</f>
        <v/>
      </c>
      <c r="AM53" s="399" t="str">
        <f>IFERROR(AG53/'CPT (t-1)'!AG53-1,"")</f>
        <v/>
      </c>
      <c r="AN53" s="205"/>
    </row>
    <row r="54" spans="3:40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0</v>
      </c>
      <c r="H54" s="252" t="s">
        <v>120</v>
      </c>
      <c r="I54" s="252">
        <v>0</v>
      </c>
      <c r="J54" s="252">
        <v>0</v>
      </c>
      <c r="K54" s="252">
        <v>0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12" t="s">
        <v>120</v>
      </c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0</v>
      </c>
      <c r="AD54" s="213">
        <f>SUMPRODUCT($H54:$O54,'Q (t)'!$H54:$O54)/100</f>
        <v>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0</v>
      </c>
      <c r="AH54" s="205"/>
      <c r="AI54" s="399" t="str">
        <f>IFERROR(AC54/'CPT (t-1)'!AC54-1,"")</f>
        <v/>
      </c>
      <c r="AJ54" s="399" t="str">
        <f>IFERROR(AD54/'CPT (t-1)'!AD54-1,"")</f>
        <v/>
      </c>
      <c r="AK54" s="399" t="str">
        <f>IFERROR(AE54/'CPT (t-1)'!AE54-1,"")</f>
        <v/>
      </c>
      <c r="AL54" s="399" t="str">
        <f>IFERROR(AF54/'CPT (t-1)'!AF54-1,"")</f>
        <v/>
      </c>
      <c r="AM54" s="399" t="str">
        <f>IFERROR(AG54/'CPT (t-1)'!AG54-1,"")</f>
        <v/>
      </c>
      <c r="AN54" s="205"/>
    </row>
    <row r="55" spans="3:40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0</v>
      </c>
      <c r="H55" s="252" t="s">
        <v>120</v>
      </c>
      <c r="I55" s="252">
        <v>0</v>
      </c>
      <c r="J55" s="252">
        <v>0</v>
      </c>
      <c r="K55" s="252">
        <v>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0</v>
      </c>
      <c r="R55" s="252" t="s">
        <v>120</v>
      </c>
      <c r="S55" s="252">
        <v>0</v>
      </c>
      <c r="T55" s="212" t="s">
        <v>120</v>
      </c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0</v>
      </c>
      <c r="AD55" s="213">
        <f>SUMPRODUCT($H55:$O55,'Q (t)'!$H55:$O55)/100</f>
        <v>0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2"/>
        <v>0</v>
      </c>
      <c r="AH55" s="205"/>
      <c r="AI55" s="399" t="str">
        <f>IFERROR(AC55/'CPT (t-1)'!AC55-1,"")</f>
        <v/>
      </c>
      <c r="AJ55" s="399" t="str">
        <f>IFERROR(AD55/'CPT (t-1)'!AD55-1,"")</f>
        <v/>
      </c>
      <c r="AK55" s="399" t="str">
        <f>IFERROR(AE55/'CPT (t-1)'!AE55-1,"")</f>
        <v/>
      </c>
      <c r="AL55" s="399" t="str">
        <f>IFERROR(AF55/'CPT (t-1)'!AF55-1,"")</f>
        <v/>
      </c>
      <c r="AM55" s="399" t="str">
        <f>IFERROR(AG55/'CPT (t-1)'!AG55-1,"")</f>
        <v/>
      </c>
      <c r="AN55" s="205"/>
    </row>
    <row r="56" spans="3:40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 t="s">
        <v>120</v>
      </c>
      <c r="R56" s="252" t="s">
        <v>120</v>
      </c>
      <c r="S56" s="252" t="s">
        <v>120</v>
      </c>
      <c r="T56" s="212" t="s">
        <v>120</v>
      </c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0</v>
      </c>
      <c r="AD56" s="213">
        <f>SUMPRODUCT($H56:$O56,'Q (t)'!$H56:$O56)/100</f>
        <v>0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2"/>
        <v>0</v>
      </c>
      <c r="AH56" s="205"/>
      <c r="AI56" s="399" t="str">
        <f>IFERROR(AC56/'CPT (t-1)'!AC56-1,"")</f>
        <v/>
      </c>
      <c r="AJ56" s="399" t="str">
        <f>IFERROR(AD56/'CPT (t-1)'!AD56-1,"")</f>
        <v/>
      </c>
      <c r="AK56" s="399" t="str">
        <f>IFERROR(AE56/'CPT (t-1)'!AE56-1,"")</f>
        <v/>
      </c>
      <c r="AL56" s="399" t="str">
        <f>IFERROR(AF56/'CPT (t-1)'!AF56-1,"")</f>
        <v/>
      </c>
      <c r="AM56" s="399" t="str">
        <f>IFERROR(AG56/'CPT (t-1)'!AG56-1,"")</f>
        <v/>
      </c>
      <c r="AN56" s="205"/>
    </row>
    <row r="57" spans="3:40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0</v>
      </c>
      <c r="H57" s="252" t="s">
        <v>120</v>
      </c>
      <c r="I57" s="252">
        <v>0</v>
      </c>
      <c r="J57" s="252">
        <v>0</v>
      </c>
      <c r="K57" s="252">
        <v>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0</v>
      </c>
      <c r="R57" s="252" t="s">
        <v>120</v>
      </c>
      <c r="S57" s="252">
        <v>0</v>
      </c>
      <c r="T57" s="212" t="s">
        <v>120</v>
      </c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0</v>
      </c>
      <c r="AD57" s="213">
        <f>SUMPRODUCT($H57:$O57,'Q (t)'!$H57:$O57)/100</f>
        <v>0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2"/>
        <v>0</v>
      </c>
      <c r="AH57" s="205"/>
      <c r="AI57" s="399" t="str">
        <f>IFERROR(AC57/'CPT (t-1)'!AC57-1,"")</f>
        <v/>
      </c>
      <c r="AJ57" s="399" t="str">
        <f>IFERROR(AD57/'CPT (t-1)'!AD57-1,"")</f>
        <v/>
      </c>
      <c r="AK57" s="399" t="str">
        <f>IFERROR(AE57/'CPT (t-1)'!AE57-1,"")</f>
        <v/>
      </c>
      <c r="AL57" s="399" t="str">
        <f>IFERROR(AF57/'CPT (t-1)'!AF57-1,"")</f>
        <v/>
      </c>
      <c r="AM57" s="399" t="str">
        <f>IFERROR(AG57/'CPT (t-1)'!AG57-1,"")</f>
        <v/>
      </c>
      <c r="AN57" s="205"/>
    </row>
    <row r="58" spans="3:40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0</v>
      </c>
      <c r="H58" s="252" t="s">
        <v>120</v>
      </c>
      <c r="I58" s="252">
        <v>0</v>
      </c>
      <c r="J58" s="252">
        <v>0</v>
      </c>
      <c r="K58" s="252">
        <v>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0</v>
      </c>
      <c r="R58" s="252" t="s">
        <v>120</v>
      </c>
      <c r="S58" s="252">
        <v>0</v>
      </c>
      <c r="T58" s="212" t="s">
        <v>120</v>
      </c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0</v>
      </c>
      <c r="AD58" s="213">
        <f>SUMPRODUCT($H58:$O58,'Q (t)'!$H58:$O58)/100</f>
        <v>0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2"/>
        <v>0</v>
      </c>
      <c r="AH58" s="205"/>
      <c r="AI58" s="399" t="str">
        <f>IFERROR(AC58/'CPT (t-1)'!AC58-1,"")</f>
        <v/>
      </c>
      <c r="AJ58" s="399" t="str">
        <f>IFERROR(AD58/'CPT (t-1)'!AD58-1,"")</f>
        <v/>
      </c>
      <c r="AK58" s="399" t="str">
        <f>IFERROR(AE58/'CPT (t-1)'!AE58-1,"")</f>
        <v/>
      </c>
      <c r="AL58" s="399" t="str">
        <f>IFERROR(AF58/'CPT (t-1)'!AF58-1,"")</f>
        <v/>
      </c>
      <c r="AM58" s="399" t="str">
        <f>IFERROR(AG58/'CPT (t-1)'!AG58-1,"")</f>
        <v/>
      </c>
      <c r="AN58" s="205"/>
    </row>
    <row r="59" spans="3:40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0</v>
      </c>
      <c r="H59" s="252" t="s">
        <v>120</v>
      </c>
      <c r="I59" s="252">
        <v>0</v>
      </c>
      <c r="J59" s="252">
        <v>0</v>
      </c>
      <c r="K59" s="252">
        <v>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0</v>
      </c>
      <c r="R59" s="252" t="s">
        <v>120</v>
      </c>
      <c r="S59" s="252">
        <v>0</v>
      </c>
      <c r="T59" s="212" t="s">
        <v>120</v>
      </c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0</v>
      </c>
      <c r="AD59" s="213">
        <f>SUMPRODUCT($H59:$O59,'Q (t)'!$H59:$O59)/100</f>
        <v>0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2"/>
        <v>0</v>
      </c>
      <c r="AH59" s="205"/>
      <c r="AI59" s="399" t="str">
        <f>IFERROR(AC59/'CPT (t-1)'!AC59-1,"")</f>
        <v/>
      </c>
      <c r="AJ59" s="399" t="str">
        <f>IFERROR(AD59/'CPT (t-1)'!AD59-1,"")</f>
        <v/>
      </c>
      <c r="AK59" s="399" t="str">
        <f>IFERROR(AE59/'CPT (t-1)'!AE59-1,"")</f>
        <v/>
      </c>
      <c r="AL59" s="399" t="str">
        <f>IFERROR(AF59/'CPT (t-1)'!AF59-1,"")</f>
        <v/>
      </c>
      <c r="AM59" s="399" t="str">
        <f>IFERROR(AG59/'CPT (t-1)'!AG59-1,"")</f>
        <v/>
      </c>
      <c r="AN59" s="205"/>
    </row>
    <row r="60" spans="3:40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0</v>
      </c>
      <c r="H60" s="252" t="s">
        <v>120</v>
      </c>
      <c r="I60" s="252">
        <v>0</v>
      </c>
      <c r="J60" s="252">
        <v>0</v>
      </c>
      <c r="K60" s="252">
        <v>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0</v>
      </c>
      <c r="R60" s="252" t="s">
        <v>120</v>
      </c>
      <c r="S60" s="252">
        <v>0</v>
      </c>
      <c r="T60" s="212" t="s">
        <v>120</v>
      </c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0</v>
      </c>
      <c r="AD60" s="213">
        <f>SUMPRODUCT($H60:$O60,'Q (t)'!$H60:$O60)/100</f>
        <v>0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2"/>
        <v>0</v>
      </c>
      <c r="AH60" s="205"/>
      <c r="AI60" s="399" t="str">
        <f>IFERROR(AC60/'CPT (t-1)'!AC60-1,"")</f>
        <v/>
      </c>
      <c r="AJ60" s="399" t="str">
        <f>IFERROR(AD60/'CPT (t-1)'!AD60-1,"")</f>
        <v/>
      </c>
      <c r="AK60" s="399" t="str">
        <f>IFERROR(AE60/'CPT (t-1)'!AE60-1,"")</f>
        <v/>
      </c>
      <c r="AL60" s="399" t="str">
        <f>IFERROR(AF60/'CPT (t-1)'!AF60-1,"")</f>
        <v/>
      </c>
      <c r="AM60" s="399" t="str">
        <f>IFERROR(AG60/'CPT (t-1)'!AG60-1,"")</f>
        <v/>
      </c>
      <c r="AN60" s="205"/>
    </row>
    <row r="61" spans="3:40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0</v>
      </c>
      <c r="H61" s="252" t="s">
        <v>120</v>
      </c>
      <c r="I61" s="252">
        <v>0</v>
      </c>
      <c r="J61" s="252">
        <v>0</v>
      </c>
      <c r="K61" s="252">
        <v>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0</v>
      </c>
      <c r="R61" s="252" t="s">
        <v>120</v>
      </c>
      <c r="S61" s="252">
        <v>0</v>
      </c>
      <c r="T61" s="212" t="s">
        <v>120</v>
      </c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0</v>
      </c>
      <c r="AD61" s="213">
        <f>SUMPRODUCT($H61:$O61,'Q (t)'!$H61:$O61)/100</f>
        <v>0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2"/>
        <v>0</v>
      </c>
      <c r="AH61" s="205"/>
      <c r="AI61" s="399" t="str">
        <f>IFERROR(AC61/'CPT (t-1)'!AC61-1,"")</f>
        <v/>
      </c>
      <c r="AJ61" s="399" t="str">
        <f>IFERROR(AD61/'CPT (t-1)'!AD61-1,"")</f>
        <v/>
      </c>
      <c r="AK61" s="399" t="str">
        <f>IFERROR(AE61/'CPT (t-1)'!AE61-1,"")</f>
        <v/>
      </c>
      <c r="AL61" s="399" t="str">
        <f>IFERROR(AF61/'CPT (t-1)'!AF61-1,"")</f>
        <v/>
      </c>
      <c r="AM61" s="399" t="str">
        <f>IFERROR(AG61/'CPT (t-1)'!AG61-1,"")</f>
        <v/>
      </c>
      <c r="AN61" s="205"/>
    </row>
    <row r="62" spans="3:40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0</v>
      </c>
      <c r="H62" s="252" t="s">
        <v>120</v>
      </c>
      <c r="I62" s="252">
        <v>0</v>
      </c>
      <c r="J62" s="252">
        <v>0</v>
      </c>
      <c r="K62" s="252">
        <v>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0</v>
      </c>
      <c r="R62" s="252" t="s">
        <v>120</v>
      </c>
      <c r="S62" s="252">
        <v>0</v>
      </c>
      <c r="T62" s="212" t="s">
        <v>120</v>
      </c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0</v>
      </c>
      <c r="AD62" s="213">
        <f>SUMPRODUCT($H62:$O62,'Q (t)'!$H62:$O62)/100</f>
        <v>0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2"/>
        <v>0</v>
      </c>
      <c r="AH62" s="205"/>
      <c r="AI62" s="399" t="str">
        <f>IFERROR(AC62/'CPT (t-1)'!AC62-1,"")</f>
        <v/>
      </c>
      <c r="AJ62" s="399" t="str">
        <f>IFERROR(AD62/'CPT (t-1)'!AD62-1,"")</f>
        <v/>
      </c>
      <c r="AK62" s="399" t="str">
        <f>IFERROR(AE62/'CPT (t-1)'!AE62-1,"")</f>
        <v/>
      </c>
      <c r="AL62" s="399" t="str">
        <f>IFERROR(AF62/'CPT (t-1)'!AF62-1,"")</f>
        <v/>
      </c>
      <c r="AM62" s="399" t="str">
        <f>IFERROR(AG62/'CPT (t-1)'!AG62-1,"")</f>
        <v/>
      </c>
      <c r="AN62" s="205"/>
    </row>
    <row r="63" spans="3:40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0</v>
      </c>
      <c r="H63" s="252" t="s">
        <v>120</v>
      </c>
      <c r="I63" s="252">
        <v>0</v>
      </c>
      <c r="J63" s="252">
        <v>0</v>
      </c>
      <c r="K63" s="252">
        <v>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0</v>
      </c>
      <c r="R63" s="252" t="s">
        <v>120</v>
      </c>
      <c r="S63" s="252">
        <v>0</v>
      </c>
      <c r="T63" s="212" t="s">
        <v>120</v>
      </c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0</v>
      </c>
      <c r="AD63" s="213">
        <f>SUMPRODUCT($H63:$O63,'Q (t)'!$H63:$O63)/100</f>
        <v>0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2"/>
        <v>0</v>
      </c>
      <c r="AH63" s="205"/>
      <c r="AI63" s="399" t="str">
        <f>IFERROR(AC63/'CPT (t-1)'!AC63-1,"")</f>
        <v/>
      </c>
      <c r="AJ63" s="399" t="str">
        <f>IFERROR(AD63/'CPT (t-1)'!AD63-1,"")</f>
        <v/>
      </c>
      <c r="AK63" s="399" t="str">
        <f>IFERROR(AE63/'CPT (t-1)'!AE63-1,"")</f>
        <v/>
      </c>
      <c r="AL63" s="399" t="str">
        <f>IFERROR(AF63/'CPT (t-1)'!AF63-1,"")</f>
        <v/>
      </c>
      <c r="AM63" s="399" t="str">
        <f>IFERROR(AG63/'CPT (t-1)'!AG63-1,"")</f>
        <v/>
      </c>
      <c r="AN63" s="205"/>
    </row>
    <row r="64" spans="3:40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0</v>
      </c>
      <c r="H64" s="252" t="s">
        <v>120</v>
      </c>
      <c r="I64" s="252">
        <v>0</v>
      </c>
      <c r="J64" s="252">
        <v>0</v>
      </c>
      <c r="K64" s="252">
        <v>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0</v>
      </c>
      <c r="R64" s="252" t="s">
        <v>120</v>
      </c>
      <c r="S64" s="252">
        <v>0</v>
      </c>
      <c r="T64" s="212" t="s">
        <v>120</v>
      </c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0</v>
      </c>
      <c r="AD64" s="213">
        <f>SUMPRODUCT($H64:$O64,'Q (t)'!$H64:$O64)/100</f>
        <v>0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0</v>
      </c>
      <c r="AH64" s="205"/>
      <c r="AI64" s="399" t="str">
        <f>IFERROR(AC64/'CPT (t-1)'!AC64-1,"")</f>
        <v/>
      </c>
      <c r="AJ64" s="399" t="str">
        <f>IFERROR(AD64/'CPT (t-1)'!AD64-1,"")</f>
        <v/>
      </c>
      <c r="AK64" s="399" t="str">
        <f>IFERROR(AE64/'CPT (t-1)'!AE64-1,"")</f>
        <v/>
      </c>
      <c r="AL64" s="399" t="str">
        <f>IFERROR(AF64/'CPT (t-1)'!AF64-1,"")</f>
        <v/>
      </c>
      <c r="AM64" s="399" t="str">
        <f>IFERROR(AG64/'CPT (t-1)'!AG64-1,"")</f>
        <v/>
      </c>
      <c r="AN64" s="205"/>
    </row>
    <row r="65" spans="1:40" s="24" customFormat="1" x14ac:dyDescent="0.2"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">
        <v>120</v>
      </c>
      <c r="H65" s="252" t="s">
        <v>120</v>
      </c>
      <c r="I65" s="252" t="s">
        <v>120</v>
      </c>
      <c r="J65" s="252" t="s">
        <v>120</v>
      </c>
      <c r="K65" s="252" t="s">
        <v>120</v>
      </c>
      <c r="L65" s="252" t="s">
        <v>120</v>
      </c>
      <c r="M65" s="252" t="s">
        <v>120</v>
      </c>
      <c r="N65" s="252" t="s">
        <v>120</v>
      </c>
      <c r="O65" s="252" t="s">
        <v>120</v>
      </c>
      <c r="P65" s="252" t="s">
        <v>120</v>
      </c>
      <c r="Q65" s="252" t="s">
        <v>120</v>
      </c>
      <c r="R65" s="252" t="s">
        <v>120</v>
      </c>
      <c r="S65" s="252" t="s">
        <v>120</v>
      </c>
      <c r="T65" s="212" t="s">
        <v>120</v>
      </c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IFERROR(AC65/'CPT (t-1)'!AC65-1,"")</f>
        <v/>
      </c>
      <c r="AJ65" s="399" t="str">
        <f>IFERROR(AD65/'CPT (t-1)'!AD65-1,"")</f>
        <v/>
      </c>
      <c r="AK65" s="399" t="str">
        <f>IFERROR(AE65/'CPT (t-1)'!AE65-1,"")</f>
        <v/>
      </c>
      <c r="AL65" s="399" t="str">
        <f>IFERROR(AF65/'CPT (t-1)'!AF65-1,"")</f>
        <v/>
      </c>
      <c r="AM65" s="399" t="str">
        <f>IFERROR(AG65/'CPT (t-1)'!AG65-1,"")</f>
        <v/>
      </c>
      <c r="AN65" s="205"/>
    </row>
    <row r="66" spans="1:40" s="24" customFormat="1" x14ac:dyDescent="0.2"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">
        <v>120</v>
      </c>
      <c r="H66" s="252" t="s">
        <v>120</v>
      </c>
      <c r="I66" s="252" t="s">
        <v>120</v>
      </c>
      <c r="J66" s="252" t="s">
        <v>120</v>
      </c>
      <c r="K66" s="252" t="s">
        <v>120</v>
      </c>
      <c r="L66" s="252" t="s">
        <v>120</v>
      </c>
      <c r="M66" s="252" t="s">
        <v>120</v>
      </c>
      <c r="N66" s="252" t="s">
        <v>120</v>
      </c>
      <c r="O66" s="252" t="s">
        <v>120</v>
      </c>
      <c r="P66" s="252" t="s">
        <v>120</v>
      </c>
      <c r="Q66" s="252" t="s">
        <v>120</v>
      </c>
      <c r="R66" s="252" t="s">
        <v>120</v>
      </c>
      <c r="S66" s="252" t="s">
        <v>120</v>
      </c>
      <c r="T66" s="212" t="s">
        <v>120</v>
      </c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  <c r="AH66" s="205"/>
      <c r="AI66" s="399" t="str">
        <f>IFERROR(AC66/'CPT (t-1)'!AC66-1,"")</f>
        <v/>
      </c>
      <c r="AJ66" s="399" t="str">
        <f>IFERROR(AD66/'CPT (t-1)'!AD66-1,"")</f>
        <v/>
      </c>
      <c r="AK66" s="399" t="str">
        <f>IFERROR(AE66/'CPT (t-1)'!AE66-1,"")</f>
        <v/>
      </c>
      <c r="AL66" s="399" t="str">
        <f>IFERROR(AF66/'CPT (t-1)'!AF66-1,"")</f>
        <v/>
      </c>
      <c r="AM66" s="399" t="str">
        <f>IFERROR(AG66/'CPT (t-1)'!AG66-1,"")</f>
        <v/>
      </c>
      <c r="AN66" s="205"/>
    </row>
    <row r="67" spans="1:40" s="203" customFormat="1" x14ac:dyDescent="0.2">
      <c r="A67" s="225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  <c r="AH67" s="205"/>
      <c r="AI67" s="398" t="str">
        <f>IFERROR(AC67/'CPT (t-1)'!AC67-1,"")</f>
        <v/>
      </c>
      <c r="AJ67" s="398" t="str">
        <f>IFERROR(AD67/'CPT (t-1)'!AD67-1,"")</f>
        <v/>
      </c>
      <c r="AK67" s="398" t="str">
        <f>IFERROR(AE67/'CPT (t-1)'!AE67-1,"")</f>
        <v/>
      </c>
      <c r="AL67" s="398" t="str">
        <f>IFERROR(AF67/'CPT (t-1)'!AF67-1,"")</f>
        <v/>
      </c>
      <c r="AM67" s="398" t="str">
        <f>IFERROR(AG67/'CPT (t-1)'!AG67-1,"")</f>
        <v/>
      </c>
      <c r="AN67" s="205"/>
    </row>
    <row r="68" spans="1:40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0</v>
      </c>
      <c r="H68" s="252" t="s">
        <v>120</v>
      </c>
      <c r="I68" s="252">
        <v>0</v>
      </c>
      <c r="J68" s="252">
        <v>0</v>
      </c>
      <c r="K68" s="252">
        <v>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0</v>
      </c>
      <c r="R68" s="252" t="s">
        <v>120</v>
      </c>
      <c r="S68" s="252">
        <v>0</v>
      </c>
      <c r="T68" s="212" t="s">
        <v>120</v>
      </c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3">SUM(AC68:AF68)</f>
        <v>0</v>
      </c>
      <c r="AH68" s="205"/>
      <c r="AI68" s="399" t="str">
        <f>IFERROR(AC68/'CPT (t-1)'!AC68-1,"")</f>
        <v/>
      </c>
      <c r="AJ68" s="399" t="str">
        <f>IFERROR(AD68/'CPT (t-1)'!AD68-1,"")</f>
        <v/>
      </c>
      <c r="AK68" s="399" t="str">
        <f>IFERROR(AE68/'CPT (t-1)'!AE68-1,"")</f>
        <v/>
      </c>
      <c r="AL68" s="399" t="str">
        <f>IFERROR(AF68/'CPT (t-1)'!AF68-1,"")</f>
        <v/>
      </c>
      <c r="AM68" s="399" t="str">
        <f>IFERROR(AG68/'CPT (t-1)'!AG68-1,"")</f>
        <v/>
      </c>
      <c r="AN68" s="205"/>
    </row>
    <row r="69" spans="1:40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0</v>
      </c>
      <c r="H69" s="252" t="s">
        <v>120</v>
      </c>
      <c r="I69" s="252">
        <v>0</v>
      </c>
      <c r="J69" s="252">
        <v>0</v>
      </c>
      <c r="K69" s="252">
        <v>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0</v>
      </c>
      <c r="R69" s="252" t="s">
        <v>120</v>
      </c>
      <c r="S69" s="252">
        <v>0</v>
      </c>
      <c r="T69" s="212" t="s">
        <v>120</v>
      </c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3"/>
        <v>0</v>
      </c>
      <c r="AH69" s="205"/>
      <c r="AI69" s="399" t="str">
        <f>IFERROR(AC69/'CPT (t-1)'!AC69-1,"")</f>
        <v/>
      </c>
      <c r="AJ69" s="399" t="str">
        <f>IFERROR(AD69/'CPT (t-1)'!AD69-1,"")</f>
        <v/>
      </c>
      <c r="AK69" s="399" t="str">
        <f>IFERROR(AE69/'CPT (t-1)'!AE69-1,"")</f>
        <v/>
      </c>
      <c r="AL69" s="399" t="str">
        <f>IFERROR(AF69/'CPT (t-1)'!AF69-1,"")</f>
        <v/>
      </c>
      <c r="AM69" s="399" t="str">
        <f>IFERROR(AG69/'CPT (t-1)'!AG69-1,"")</f>
        <v/>
      </c>
      <c r="AN69" s="205"/>
    </row>
    <row r="70" spans="1:40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0</v>
      </c>
      <c r="H70" s="252" t="s">
        <v>120</v>
      </c>
      <c r="I70" s="252">
        <v>0</v>
      </c>
      <c r="J70" s="252">
        <v>0</v>
      </c>
      <c r="K70" s="252">
        <v>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0</v>
      </c>
      <c r="R70" s="252" t="s">
        <v>120</v>
      </c>
      <c r="S70" s="252">
        <v>0</v>
      </c>
      <c r="T70" s="212" t="s">
        <v>120</v>
      </c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3"/>
        <v>0</v>
      </c>
      <c r="AH70" s="205"/>
      <c r="AI70" s="399" t="str">
        <f>IFERROR(AC70/'CPT (t-1)'!AC70-1,"")</f>
        <v/>
      </c>
      <c r="AJ70" s="399" t="str">
        <f>IFERROR(AD70/'CPT (t-1)'!AD70-1,"")</f>
        <v/>
      </c>
      <c r="AK70" s="399" t="str">
        <f>IFERROR(AE70/'CPT (t-1)'!AE70-1,"")</f>
        <v/>
      </c>
      <c r="AL70" s="399" t="str">
        <f>IFERROR(AF70/'CPT (t-1)'!AF70-1,"")</f>
        <v/>
      </c>
      <c r="AM70" s="399" t="str">
        <f>IFERROR(AG70/'CPT (t-1)'!AG70-1,"")</f>
        <v/>
      </c>
      <c r="AN70" s="205"/>
    </row>
    <row r="71" spans="1:40" s="153" customFormat="1" x14ac:dyDescent="0.2"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0</v>
      </c>
      <c r="H71" s="252" t="s">
        <v>120</v>
      </c>
      <c r="I71" s="252">
        <v>0</v>
      </c>
      <c r="J71" s="252">
        <v>0</v>
      </c>
      <c r="K71" s="252">
        <v>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0</v>
      </c>
      <c r="R71" s="252" t="s">
        <v>120</v>
      </c>
      <c r="S71" s="252">
        <v>0</v>
      </c>
      <c r="T71" s="212" t="s">
        <v>120</v>
      </c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3"/>
        <v>0</v>
      </c>
      <c r="AH71" s="205"/>
      <c r="AI71" s="399" t="str">
        <f>IFERROR(AC71/'CPT (t-1)'!AC71-1,"")</f>
        <v/>
      </c>
      <c r="AJ71" s="399" t="str">
        <f>IFERROR(AD71/'CPT (t-1)'!AD71-1,"")</f>
        <v/>
      </c>
      <c r="AK71" s="399" t="str">
        <f>IFERROR(AE71/'CPT (t-1)'!AE71-1,"")</f>
        <v/>
      </c>
      <c r="AL71" s="399" t="str">
        <f>IFERROR(AF71/'CPT (t-1)'!AF71-1,"")</f>
        <v/>
      </c>
      <c r="AM71" s="399" t="str">
        <f>IFERROR(AG71/'CPT (t-1)'!AG71-1,"")</f>
        <v/>
      </c>
      <c r="AN71" s="205"/>
    </row>
    <row r="72" spans="1:40" s="24" customFormat="1" x14ac:dyDescent="0.2"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">
        <v>120</v>
      </c>
      <c r="H72" s="252" t="s">
        <v>120</v>
      </c>
      <c r="I72" s="252" t="s">
        <v>120</v>
      </c>
      <c r="J72" s="252" t="s">
        <v>120</v>
      </c>
      <c r="K72" s="252" t="s">
        <v>120</v>
      </c>
      <c r="L72" s="252" t="s">
        <v>120</v>
      </c>
      <c r="M72" s="252" t="s">
        <v>120</v>
      </c>
      <c r="N72" s="252" t="s">
        <v>120</v>
      </c>
      <c r="O72" s="252" t="s">
        <v>120</v>
      </c>
      <c r="P72" s="252" t="s">
        <v>120</v>
      </c>
      <c r="Q72" s="252" t="s">
        <v>120</v>
      </c>
      <c r="R72" s="252" t="s">
        <v>120</v>
      </c>
      <c r="S72" s="252" t="s">
        <v>120</v>
      </c>
      <c r="T72" s="212" t="s">
        <v>120</v>
      </c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  <c r="AH72" s="205"/>
      <c r="AI72" s="399" t="str">
        <f>IFERROR(AC72/'CPT (t-1)'!AC72-1,"")</f>
        <v/>
      </c>
      <c r="AJ72" s="399" t="str">
        <f>IFERROR(AD72/'CPT (t-1)'!AD72-1,"")</f>
        <v/>
      </c>
      <c r="AK72" s="399" t="str">
        <f>IFERROR(AE72/'CPT (t-1)'!AE72-1,"")</f>
        <v/>
      </c>
      <c r="AL72" s="399" t="str">
        <f>IFERROR(AF72/'CPT (t-1)'!AF72-1,"")</f>
        <v/>
      </c>
      <c r="AM72" s="399" t="str">
        <f>IFERROR(AG72/'CPT (t-1)'!AG72-1,"")</f>
        <v/>
      </c>
      <c r="AN72" s="205"/>
    </row>
    <row r="73" spans="1:40" s="24" customFormat="1" x14ac:dyDescent="0.2"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">
        <v>120</v>
      </c>
      <c r="H73" s="252" t="s">
        <v>120</v>
      </c>
      <c r="I73" s="252" t="s">
        <v>120</v>
      </c>
      <c r="J73" s="252" t="s">
        <v>120</v>
      </c>
      <c r="K73" s="252" t="s">
        <v>120</v>
      </c>
      <c r="L73" s="252" t="s">
        <v>120</v>
      </c>
      <c r="M73" s="252" t="s">
        <v>120</v>
      </c>
      <c r="N73" s="252" t="s">
        <v>120</v>
      </c>
      <c r="O73" s="252" t="s">
        <v>120</v>
      </c>
      <c r="P73" s="252" t="s">
        <v>120</v>
      </c>
      <c r="Q73" s="252" t="s">
        <v>120</v>
      </c>
      <c r="R73" s="252" t="s">
        <v>120</v>
      </c>
      <c r="S73" s="252" t="s">
        <v>120</v>
      </c>
      <c r="T73" s="212" t="s">
        <v>120</v>
      </c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  <c r="AH73" s="205"/>
      <c r="AI73" s="399" t="str">
        <f>IFERROR(AC73/'CPT (t-1)'!AC73-1,"")</f>
        <v/>
      </c>
      <c r="AJ73" s="399" t="str">
        <f>IFERROR(AD73/'CPT (t-1)'!AD73-1,"")</f>
        <v/>
      </c>
      <c r="AK73" s="399" t="str">
        <f>IFERROR(AE73/'CPT (t-1)'!AE73-1,"")</f>
        <v/>
      </c>
      <c r="AL73" s="399" t="str">
        <f>IFERROR(AF73/'CPT (t-1)'!AF73-1,"")</f>
        <v/>
      </c>
      <c r="AM73" s="399" t="str">
        <f>IFERROR(AG73/'CPT (t-1)'!AG73-1,"")</f>
        <v/>
      </c>
      <c r="AN73" s="205"/>
    </row>
    <row r="74" spans="1:40" s="203" customFormat="1" x14ac:dyDescent="0.2">
      <c r="A74" s="225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0</v>
      </c>
      <c r="AE74" s="284">
        <f>SUBTOTAL(9,AE75:AE80)</f>
        <v>0</v>
      </c>
      <c r="AF74" s="284">
        <f>SUBTOTAL(9,AF75:AF80)</f>
        <v>0</v>
      </c>
      <c r="AG74" s="284">
        <f>SUBTOTAL(9,AG75:AG80)</f>
        <v>0</v>
      </c>
      <c r="AH74" s="205"/>
      <c r="AI74" s="398" t="str">
        <f>IFERROR(AC74/'CPT (t-1)'!AC74-1,"")</f>
        <v/>
      </c>
      <c r="AJ74" s="398" t="str">
        <f>IFERROR(AD74/'CPT (t-1)'!AD74-1,"")</f>
        <v/>
      </c>
      <c r="AK74" s="398" t="str">
        <f>IFERROR(AE74/'CPT (t-1)'!AE74-1,"")</f>
        <v/>
      </c>
      <c r="AL74" s="398" t="str">
        <f>IFERROR(AF74/'CPT (t-1)'!AF74-1,"")</f>
        <v/>
      </c>
      <c r="AM74" s="398" t="str">
        <f>IFERROR(AG74/'CPT (t-1)'!AG74-1,"")</f>
        <v/>
      </c>
      <c r="AN74" s="205"/>
    </row>
    <row r="75" spans="1:40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v>0</v>
      </c>
      <c r="H75" s="252">
        <v>0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12" t="s">
        <v>120</v>
      </c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0</v>
      </c>
      <c r="AH75" s="205"/>
      <c r="AI75" s="399" t="str">
        <f>IFERROR(AC75/'CPT (t-1)'!AC75-1,"")</f>
        <v/>
      </c>
      <c r="AJ75" s="399" t="str">
        <f>IFERROR(AD75/'CPT (t-1)'!AD75-1,"")</f>
        <v/>
      </c>
      <c r="AK75" s="399" t="str">
        <f>IFERROR(AE75/'CPT (t-1)'!AE75-1,"")</f>
        <v/>
      </c>
      <c r="AL75" s="399" t="str">
        <f>IFERROR(AF75/'CPT (t-1)'!AF75-1,"")</f>
        <v/>
      </c>
      <c r="AM75" s="399" t="str">
        <f>IFERROR(AG75/'CPT (t-1)'!AG75-1,"")</f>
        <v/>
      </c>
      <c r="AN75" s="205"/>
    </row>
    <row r="76" spans="1:40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v>0</v>
      </c>
      <c r="H76" s="252">
        <v>0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12" t="s">
        <v>120</v>
      </c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0</v>
      </c>
      <c r="AH76" s="205"/>
      <c r="AI76" s="399" t="str">
        <f>IFERROR(AC76/'CPT (t-1)'!AC76-1,"")</f>
        <v/>
      </c>
      <c r="AJ76" s="399" t="str">
        <f>IFERROR(AD76/'CPT (t-1)'!AD76-1,"")</f>
        <v/>
      </c>
      <c r="AK76" s="399" t="str">
        <f>IFERROR(AE76/'CPT (t-1)'!AE76-1,"")</f>
        <v/>
      </c>
      <c r="AL76" s="399" t="str">
        <f>IFERROR(AF76/'CPT (t-1)'!AF76-1,"")</f>
        <v/>
      </c>
      <c r="AM76" s="399" t="str">
        <f>IFERROR(AG76/'CPT (t-1)'!AG76-1,"")</f>
        <v/>
      </c>
      <c r="AN76" s="205"/>
    </row>
    <row r="77" spans="1:40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v>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0</v>
      </c>
      <c r="M77" s="252">
        <v>0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12" t="s">
        <v>120</v>
      </c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0</v>
      </c>
      <c r="AH77" s="211"/>
      <c r="AI77" s="399" t="str">
        <f>IFERROR(AC77/'CPT (t-1)'!AC77-1,"")</f>
        <v/>
      </c>
      <c r="AJ77" s="399" t="str">
        <f>IFERROR(AD77/'CPT (t-1)'!AD77-1,"")</f>
        <v/>
      </c>
      <c r="AK77" s="399" t="str">
        <f>IFERROR(AE77/'CPT (t-1)'!AE77-1,"")</f>
        <v/>
      </c>
      <c r="AL77" s="399" t="str">
        <f>IFERROR(AF77/'CPT (t-1)'!AF77-1,"")</f>
        <v/>
      </c>
      <c r="AM77" s="399" t="str">
        <f>IFERROR(AG77/'CPT (t-1)'!AG77-1,"")</f>
        <v/>
      </c>
      <c r="AN77" s="211"/>
    </row>
    <row r="78" spans="1:40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v>0</v>
      </c>
      <c r="H78" s="252">
        <v>0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12" t="s">
        <v>120</v>
      </c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0</v>
      </c>
      <c r="AH78" s="211"/>
      <c r="AI78" s="399" t="str">
        <f>IFERROR(AC78/'CPT (t-1)'!AC78-1,"")</f>
        <v/>
      </c>
      <c r="AJ78" s="399" t="str">
        <f>IFERROR(AD78/'CPT (t-1)'!AD78-1,"")</f>
        <v/>
      </c>
      <c r="AK78" s="399" t="str">
        <f>IFERROR(AE78/'CPT (t-1)'!AE78-1,"")</f>
        <v/>
      </c>
      <c r="AL78" s="399" t="str">
        <f>IFERROR(AF78/'CPT (t-1)'!AF78-1,"")</f>
        <v/>
      </c>
      <c r="AM78" s="399" t="str">
        <f>IFERROR(AG78/'CPT (t-1)'!AG78-1,"")</f>
        <v/>
      </c>
      <c r="AN78" s="211"/>
    </row>
    <row r="79" spans="1:40" s="24" customFormat="1" x14ac:dyDescent="0.2"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 t="s">
        <v>120</v>
      </c>
      <c r="H79" s="252" t="s">
        <v>120</v>
      </c>
      <c r="I79" s="252" t="s">
        <v>120</v>
      </c>
      <c r="J79" s="252" t="s">
        <v>120</v>
      </c>
      <c r="K79" s="252" t="s">
        <v>120</v>
      </c>
      <c r="L79" s="252" t="s">
        <v>120</v>
      </c>
      <c r="M79" s="252" t="s">
        <v>120</v>
      </c>
      <c r="N79" s="252" t="s">
        <v>120</v>
      </c>
      <c r="O79" s="252" t="s">
        <v>120</v>
      </c>
      <c r="P79" s="252" t="s">
        <v>120</v>
      </c>
      <c r="Q79" s="252" t="s">
        <v>120</v>
      </c>
      <c r="R79" s="252" t="s">
        <v>120</v>
      </c>
      <c r="S79" s="252" t="s">
        <v>120</v>
      </c>
      <c r="T79" s="212" t="s">
        <v>120</v>
      </c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  <c r="AH79" s="211"/>
      <c r="AI79" s="399" t="str">
        <f>IFERROR(AC79/'CPT (t-1)'!AC79-1,"")</f>
        <v/>
      </c>
      <c r="AJ79" s="399" t="str">
        <f>IFERROR(AD79/'CPT (t-1)'!AD79-1,"")</f>
        <v/>
      </c>
      <c r="AK79" s="399" t="str">
        <f>IFERROR(AE79/'CPT (t-1)'!AE79-1,"")</f>
        <v/>
      </c>
      <c r="AL79" s="399" t="str">
        <f>IFERROR(AF79/'CPT (t-1)'!AF79-1,"")</f>
        <v/>
      </c>
      <c r="AM79" s="399" t="str">
        <f>IFERROR(AG79/'CPT (t-1)'!AG79-1,"")</f>
        <v/>
      </c>
      <c r="AN79" s="211"/>
    </row>
    <row r="80" spans="1:40" s="24" customFormat="1" x14ac:dyDescent="0.2"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">
        <v>120</v>
      </c>
      <c r="H80" s="252" t="s">
        <v>120</v>
      </c>
      <c r="I80" s="252" t="s">
        <v>120</v>
      </c>
      <c r="J80" s="252" t="s">
        <v>120</v>
      </c>
      <c r="K80" s="252" t="s">
        <v>120</v>
      </c>
      <c r="L80" s="252" t="s">
        <v>120</v>
      </c>
      <c r="M80" s="252" t="s">
        <v>120</v>
      </c>
      <c r="N80" s="252" t="s">
        <v>120</v>
      </c>
      <c r="O80" s="252" t="s">
        <v>120</v>
      </c>
      <c r="P80" s="252" t="s">
        <v>120</v>
      </c>
      <c r="Q80" s="252" t="s">
        <v>120</v>
      </c>
      <c r="R80" s="252" t="s">
        <v>120</v>
      </c>
      <c r="S80" s="252" t="s">
        <v>120</v>
      </c>
      <c r="T80" s="212" t="s">
        <v>120</v>
      </c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  <c r="AH80" s="211"/>
      <c r="AI80" s="399" t="str">
        <f>IFERROR(AC80/'CPT (t-1)'!AC80-1,"")</f>
        <v/>
      </c>
      <c r="AJ80" s="399" t="str">
        <f>IFERROR(AD80/'CPT (t-1)'!AD80-1,"")</f>
        <v/>
      </c>
      <c r="AK80" s="399" t="str">
        <f>IFERROR(AE80/'CPT (t-1)'!AE80-1,"")</f>
        <v/>
      </c>
      <c r="AL80" s="399" t="str">
        <f>IFERROR(AF80/'CPT (t-1)'!AF80-1,"")</f>
        <v/>
      </c>
      <c r="AM80" s="399" t="str">
        <f>IFERROR(AG80/'CPT (t-1)'!AG80-1,"")</f>
        <v/>
      </c>
      <c r="AN80" s="211"/>
    </row>
    <row r="81" spans="1:40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</row>
    <row r="82" spans="1:40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0</v>
      </c>
      <c r="I82" s="281">
        <f t="shared" si="5"/>
        <v>0</v>
      </c>
      <c r="J82" s="281">
        <f t="shared" si="5"/>
        <v>0</v>
      </c>
      <c r="K82" s="281">
        <f t="shared" si="5"/>
        <v>0</v>
      </c>
      <c r="L82" s="281">
        <f t="shared" si="5"/>
        <v>0</v>
      </c>
      <c r="M82" s="281">
        <f t="shared" si="5"/>
        <v>0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0</v>
      </c>
      <c r="R82" s="281">
        <f t="shared" si="5"/>
        <v>0</v>
      </c>
      <c r="S82" s="281">
        <f t="shared" si="5"/>
        <v>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0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0</v>
      </c>
      <c r="AH82" s="211"/>
      <c r="AI82" s="401" t="str">
        <f>IFERROR(AC82/'CPT (t-1)'!AC82-1,"")</f>
        <v/>
      </c>
      <c r="AJ82" s="401" t="str">
        <f>IFERROR(AD82/'CPT (t-1)'!AD82-1,"")</f>
        <v/>
      </c>
      <c r="AK82" s="401" t="str">
        <f>IFERROR(AE82/'CPT (t-1)'!AE82-1,"")</f>
        <v/>
      </c>
      <c r="AL82" s="401" t="str">
        <f>IFERROR(AF82/'CPT (t-1)'!AF82-1,"")</f>
        <v/>
      </c>
      <c r="AM82" s="401" t="str">
        <f>IFERROR(AG82/'CPT (t-1)'!AG82-1,"")</f>
        <v/>
      </c>
      <c r="AN82" s="211"/>
    </row>
    <row r="83" spans="1:40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  <c r="AI83" s="402"/>
      <c r="AJ83" s="402"/>
      <c r="AK83" s="402"/>
      <c r="AL83" s="402"/>
      <c r="AM83" s="402"/>
    </row>
    <row r="84" spans="1:40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0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0</v>
      </c>
      <c r="I85" s="297">
        <f t="shared" si="6"/>
        <v>0</v>
      </c>
      <c r="J85" s="297">
        <f t="shared" si="6"/>
        <v>0</v>
      </c>
      <c r="K85" s="297">
        <f t="shared" si="6"/>
        <v>0</v>
      </c>
      <c r="L85" s="297">
        <f t="shared" si="6"/>
        <v>0</v>
      </c>
      <c r="M85" s="297">
        <f t="shared" si="6"/>
        <v>0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0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0</v>
      </c>
      <c r="AI85" s="399" t="str">
        <f>IFERROR(AC85/'CPT (t-1)'!AC85-1,"")</f>
        <v/>
      </c>
      <c r="AJ85" s="399" t="str">
        <f>IFERROR(AD85/'CPT (t-1)'!AD85-1,"")</f>
        <v/>
      </c>
      <c r="AK85" s="399" t="str">
        <f>IFERROR(AE85/'CPT (t-1)'!AE85-1,"")</f>
        <v/>
      </c>
      <c r="AL85" s="399" t="str">
        <f>IFERROR(AF85/'CPT (t-1)'!AF85-1,"")</f>
        <v/>
      </c>
      <c r="AM85" s="399" t="str">
        <f>IFERROR(AG85/'CPT (t-1)'!AG85-1,"")</f>
        <v/>
      </c>
    </row>
    <row r="86" spans="1:40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0</v>
      </c>
      <c r="J86" s="297">
        <f t="shared" si="7"/>
        <v>0</v>
      </c>
      <c r="K86" s="297">
        <f t="shared" si="7"/>
        <v>0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</v>
      </c>
      <c r="R86" s="297">
        <f t="shared" si="7"/>
        <v>0</v>
      </c>
      <c r="S86" s="297">
        <f t="shared" si="7"/>
        <v>0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0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0</v>
      </c>
      <c r="AI86" s="399" t="str">
        <f>IFERROR(AC86/'CPT (t-1)'!AC86-1,"")</f>
        <v/>
      </c>
      <c r="AJ86" s="399" t="str">
        <f>IFERROR(AD86/'CPT (t-1)'!AD86-1,"")</f>
        <v/>
      </c>
      <c r="AK86" s="399" t="str">
        <f>IFERROR(AE86/'CPT (t-1)'!AE86-1,"")</f>
        <v/>
      </c>
      <c r="AL86" s="399" t="str">
        <f>IFERROR(AF86/'CPT (t-1)'!AF86-1,"")</f>
        <v/>
      </c>
      <c r="AM86" s="399" t="str">
        <f>IFERROR(AG86/'CPT (t-1)'!AG86-1,"")</f>
        <v/>
      </c>
    </row>
    <row r="87" spans="1:40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0</v>
      </c>
      <c r="J87" s="297">
        <f t="shared" si="8"/>
        <v>0</v>
      </c>
      <c r="K87" s="297">
        <f t="shared" si="8"/>
        <v>0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0</v>
      </c>
      <c r="R87" s="297">
        <f t="shared" si="8"/>
        <v>0</v>
      </c>
      <c r="S87" s="297">
        <f t="shared" si="8"/>
        <v>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0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0</v>
      </c>
      <c r="AI87" s="399" t="str">
        <f>IFERROR(AC87/'CPT (t-1)'!AC87-1,"")</f>
        <v/>
      </c>
      <c r="AJ87" s="399" t="str">
        <f>IFERROR(AD87/'CPT (t-1)'!AD87-1,"")</f>
        <v/>
      </c>
      <c r="AK87" s="399" t="str">
        <f>IFERROR(AE87/'CPT (t-1)'!AE87-1,"")</f>
        <v/>
      </c>
      <c r="AL87" s="399" t="str">
        <f>IFERROR(AF87/'CPT (t-1)'!AF87-1,"")</f>
        <v/>
      </c>
      <c r="AM87" s="399" t="str">
        <f>IFERROR(AG87/'CPT (t-1)'!AG87-1,"")</f>
        <v/>
      </c>
    </row>
    <row r="88" spans="1:40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0</v>
      </c>
      <c r="J88" s="297">
        <f t="shared" si="9"/>
        <v>0</v>
      </c>
      <c r="K88" s="297">
        <f t="shared" si="9"/>
        <v>0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0</v>
      </c>
      <c r="R88" s="297">
        <f t="shared" si="9"/>
        <v>0</v>
      </c>
      <c r="S88" s="297">
        <f t="shared" si="9"/>
        <v>0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0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0</v>
      </c>
      <c r="AI88" s="399" t="str">
        <f>IFERROR(AC88/'CPT (t-1)'!AC88-1,"")</f>
        <v/>
      </c>
      <c r="AJ88" s="399" t="str">
        <f>IFERROR(AD88/'CPT (t-1)'!AD88-1,"")</f>
        <v/>
      </c>
      <c r="AK88" s="399" t="str">
        <f>IFERROR(AE88/'CPT (t-1)'!AE88-1,"")</f>
        <v/>
      </c>
      <c r="AL88" s="399" t="str">
        <f>IFERROR(AF88/'CPT (t-1)'!AF88-1,"")</f>
        <v/>
      </c>
      <c r="AM88" s="399" t="str">
        <f>IFERROR(AG88/'CPT (t-1)'!AG88-1,"")</f>
        <v/>
      </c>
    </row>
    <row r="89" spans="1:40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</v>
      </c>
      <c r="R89" s="297">
        <f t="shared" si="10"/>
        <v>0</v>
      </c>
      <c r="S89" s="297">
        <f t="shared" si="10"/>
        <v>0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  <c r="AI89" s="399" t="str">
        <f>IFERROR(AC89/'CPT (t-1)'!AC89-1,"")</f>
        <v/>
      </c>
      <c r="AJ89" s="399" t="str">
        <f>IFERROR(AD89/'CPT (t-1)'!AD89-1,"")</f>
        <v/>
      </c>
      <c r="AK89" s="399" t="str">
        <f>IFERROR(AE89/'CPT (t-1)'!AE89-1,"")</f>
        <v/>
      </c>
      <c r="AL89" s="399" t="str">
        <f>IFERROR(AF89/'CPT (t-1)'!AF89-1,"")</f>
        <v/>
      </c>
      <c r="AM89" s="399" t="str">
        <f>IFERROR(AG89/'CPT (t-1)'!AG89-1,"")</f>
        <v/>
      </c>
    </row>
    <row r="90" spans="1:40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0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</v>
      </c>
      <c r="M90" s="297">
        <f t="shared" si="11"/>
        <v>0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0</v>
      </c>
      <c r="AI90" s="399" t="str">
        <f>IFERROR(AC90/'CPT (t-1)'!AC90-1,"")</f>
        <v/>
      </c>
      <c r="AJ90" s="399" t="str">
        <f>IFERROR(AD90/'CPT (t-1)'!AD90-1,"")</f>
        <v/>
      </c>
      <c r="AK90" s="399" t="str">
        <f>IFERROR(AE90/'CPT (t-1)'!AE90-1,"")</f>
        <v/>
      </c>
      <c r="AL90" s="399" t="str">
        <f>IFERROR(AF90/'CPT (t-1)'!AF90-1,"")</f>
        <v/>
      </c>
      <c r="AM90" s="399" t="str">
        <f>IFERROR(AG90/'CPT (t-1)'!AG90-1,"")</f>
        <v/>
      </c>
    </row>
    <row r="91" spans="1:40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0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0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0</v>
      </c>
      <c r="I93" s="330">
        <f t="shared" si="12"/>
        <v>0</v>
      </c>
      <c r="J93" s="330">
        <f t="shared" si="12"/>
        <v>0</v>
      </c>
      <c r="K93" s="330">
        <f t="shared" si="12"/>
        <v>0</v>
      </c>
      <c r="L93" s="330">
        <f t="shared" si="12"/>
        <v>0</v>
      </c>
      <c r="M93" s="330">
        <f t="shared" si="12"/>
        <v>0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0</v>
      </c>
      <c r="R93" s="330">
        <f t="shared" si="12"/>
        <v>0</v>
      </c>
      <c r="S93" s="330">
        <f t="shared" si="12"/>
        <v>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0</v>
      </c>
      <c r="AE93" s="323">
        <f>SUM(AE85:AE92)</f>
        <v>0</v>
      </c>
      <c r="AF93" s="323">
        <f>SUM(AF85:AF92)</f>
        <v>0</v>
      </c>
      <c r="AG93" s="323">
        <f>SUM(AG85:AG92)</f>
        <v>0</v>
      </c>
      <c r="AI93" s="406"/>
      <c r="AJ93" s="406"/>
      <c r="AK93" s="406"/>
      <c r="AL93" s="406"/>
      <c r="AM93" s="406"/>
    </row>
    <row r="94" spans="1:40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0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0</v>
      </c>
      <c r="AG94" s="322">
        <f>SUM(AC93:AF93)</f>
        <v>0</v>
      </c>
      <c r="AI94" s="406"/>
      <c r="AJ94" s="406"/>
      <c r="AK94" s="406"/>
      <c r="AL94" s="406"/>
      <c r="AM94" s="406"/>
    </row>
    <row r="95" spans="1:40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0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0</v>
      </c>
      <c r="AI95" s="406"/>
      <c r="AJ95" s="406"/>
      <c r="AK95" s="406"/>
      <c r="AL95" s="406"/>
      <c r="AM95" s="406"/>
    </row>
    <row r="96" spans="1:40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  <row r="97" spans="1:39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 t="s">
        <v>120</v>
      </c>
      <c r="AI97" s="377"/>
      <c r="AJ97" s="377"/>
      <c r="AK97" s="377"/>
      <c r="AL97" s="377"/>
      <c r="AM97" s="404" t="s">
        <v>120</v>
      </c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81:S81 G35:AA46 G48:AA66">
    <cfRule type="cellIs" dxfId="639" priority="12" operator="equal">
      <formula>""</formula>
    </cfRule>
    <cfRule type="expression" dxfId="638" priority="13">
      <formula>$G$7=""</formula>
    </cfRule>
  </conditionalFormatting>
  <conditionalFormatting sqref="T81:W81">
    <cfRule type="cellIs" dxfId="637" priority="10" operator="equal">
      <formula>""</formula>
    </cfRule>
    <cfRule type="expression" dxfId="636" priority="11">
      <formula>$G$7=""</formula>
    </cfRule>
  </conditionalFormatting>
  <conditionalFormatting sqref="X81:AA81">
    <cfRule type="cellIs" dxfId="635" priority="8" operator="equal">
      <formula>""</formula>
    </cfRule>
    <cfRule type="expression" dxfId="634" priority="9">
      <formula>$G$7=""</formula>
    </cfRule>
  </conditionalFormatting>
  <conditionalFormatting sqref="G96:S96">
    <cfRule type="cellIs" dxfId="633" priority="7" stopIfTrue="1" operator="notEqual">
      <formula>TRUE</formula>
    </cfRule>
  </conditionalFormatting>
  <conditionalFormatting sqref="T96:AA96">
    <cfRule type="cellIs" dxfId="632" priority="6" stopIfTrue="1" operator="notEqual">
      <formula>TRUE</formula>
    </cfRule>
  </conditionalFormatting>
  <conditionalFormatting sqref="AC96:AF96">
    <cfRule type="cellIs" dxfId="631" priority="5" stopIfTrue="1" operator="notEqual">
      <formula>TRUE</formula>
    </cfRule>
  </conditionalFormatting>
  <conditionalFormatting sqref="AG96">
    <cfRule type="cellIs" dxfId="630" priority="4" stopIfTrue="1" operator="notEqual">
      <formula>TRUE</formula>
    </cfRule>
  </conditionalFormatting>
  <conditionalFormatting sqref="G15:AA28 G30:AA33 G68:AA73 G75:AA80">
    <cfRule type="cellIs" dxfId="629" priority="2" operator="equal">
      <formula>""</formula>
    </cfRule>
    <cfRule type="expression" dxfId="628" priority="3">
      <formula>$G$7=""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N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1" sqref="I1"/>
    </sheetView>
  </sheetViews>
  <sheetFormatPr defaultRowHeight="12.75" x14ac:dyDescent="0.2"/>
  <cols>
    <col min="1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" style="26" customWidth="1"/>
    <col min="8" max="8" width="10.140625" style="247" customWidth="1"/>
    <col min="9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35" width="12.85546875" style="377" customWidth="1"/>
    <col min="36" max="38" width="10.7109375" style="377" customWidth="1"/>
    <col min="39" max="39" width="13.5703125" style="405" customWidth="1"/>
    <col min="40" max="40" width="4.42578125" style="203" customWidth="1"/>
    <col min="41" max="16384" width="9.140625" style="40"/>
  </cols>
  <sheetData>
    <row r="1" spans="1:40" ht="18" x14ac:dyDescent="0.25">
      <c r="H1" s="26"/>
      <c r="AC1" s="226"/>
      <c r="AD1" s="226"/>
      <c r="AE1" s="226"/>
      <c r="AF1" s="226"/>
      <c r="AG1" s="226"/>
      <c r="AH1" s="225"/>
      <c r="AJ1" s="378"/>
      <c r="AK1" s="379"/>
      <c r="AL1" s="379"/>
      <c r="AM1" s="380"/>
      <c r="AN1" s="225"/>
    </row>
    <row r="2" spans="1:40" hidden="1" x14ac:dyDescent="0.2">
      <c r="G2" s="197"/>
      <c r="H2" s="26"/>
      <c r="AC2" s="226"/>
      <c r="AD2" s="226"/>
      <c r="AE2" s="226"/>
      <c r="AF2" s="226"/>
      <c r="AG2" s="227"/>
      <c r="AH2" s="225"/>
      <c r="AI2" s="381"/>
      <c r="AJ2" s="381"/>
      <c r="AK2" s="381"/>
      <c r="AL2" s="381"/>
      <c r="AM2" s="382"/>
      <c r="AN2" s="225"/>
    </row>
    <row r="3" spans="1:40" hidden="1" x14ac:dyDescent="0.2">
      <c r="G3" s="197"/>
      <c r="H3" s="26"/>
      <c r="AC3" s="226"/>
      <c r="AD3" s="226"/>
      <c r="AE3" s="226"/>
      <c r="AF3" s="226"/>
      <c r="AG3" s="227"/>
      <c r="AH3" s="225"/>
      <c r="AI3" s="381"/>
      <c r="AJ3" s="381"/>
      <c r="AK3" s="381"/>
      <c r="AL3" s="381"/>
      <c r="AM3" s="382"/>
      <c r="AN3" s="225"/>
    </row>
    <row r="4" spans="1:40" hidden="1" x14ac:dyDescent="0.2">
      <c r="G4" s="197"/>
      <c r="H4" s="26"/>
      <c r="AC4" s="226"/>
      <c r="AD4" s="226"/>
      <c r="AE4" s="226"/>
      <c r="AF4" s="226"/>
      <c r="AG4" s="227"/>
      <c r="AH4" s="225"/>
      <c r="AI4" s="381"/>
      <c r="AJ4" s="381"/>
      <c r="AK4" s="381"/>
      <c r="AL4" s="381"/>
      <c r="AM4" s="382"/>
      <c r="AN4" s="225"/>
    </row>
    <row r="5" spans="1:40" hidden="1" x14ac:dyDescent="0.2">
      <c r="G5" s="197"/>
      <c r="H5" s="26"/>
      <c r="AC5" s="226"/>
      <c r="AD5" s="226"/>
      <c r="AE5" s="226"/>
      <c r="AF5" s="226"/>
      <c r="AG5" s="227"/>
      <c r="AH5" s="225"/>
      <c r="AI5" s="381"/>
      <c r="AJ5" s="381"/>
      <c r="AK5" s="381"/>
      <c r="AL5" s="381"/>
      <c r="AM5" s="382"/>
      <c r="AN5" s="225"/>
    </row>
    <row r="6" spans="1:40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  <c r="AI6" s="383"/>
      <c r="AJ6" s="381"/>
      <c r="AK6" s="381"/>
      <c r="AL6" s="381"/>
      <c r="AM6" s="382"/>
      <c r="AN6" s="230"/>
    </row>
    <row r="7" spans="1:40" ht="18" x14ac:dyDescent="0.25">
      <c r="C7" s="232" t="str">
        <f>DNSP</f>
        <v>Endeavour Energy</v>
      </c>
      <c r="D7" s="179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  <c r="AJ7" s="378"/>
      <c r="AK7" s="379"/>
      <c r="AL7" s="379"/>
      <c r="AM7" s="384"/>
      <c r="AN7" s="236"/>
    </row>
    <row r="8" spans="1:40" x14ac:dyDescent="0.2">
      <c r="C8" s="181"/>
      <c r="D8" s="179"/>
      <c r="H8" s="26"/>
      <c r="AB8" s="180"/>
      <c r="AC8" s="345"/>
      <c r="AD8" s="345"/>
      <c r="AE8" s="345"/>
      <c r="AF8" s="345"/>
      <c r="AG8" s="345"/>
      <c r="AH8" s="236"/>
      <c r="AI8" s="408" t="s">
        <v>76</v>
      </c>
      <c r="AJ8" s="408" t="s">
        <v>77</v>
      </c>
      <c r="AK8" s="408" t="s">
        <v>78</v>
      </c>
      <c r="AL8" s="408" t="s">
        <v>79</v>
      </c>
      <c r="AM8" s="409" t="s">
        <v>67</v>
      </c>
      <c r="AN8" s="236"/>
    </row>
    <row r="9" spans="1:40" ht="18" x14ac:dyDescent="0.25">
      <c r="C9" s="27" t="s">
        <v>124</v>
      </c>
      <c r="D9" s="179"/>
      <c r="E9" s="182"/>
      <c r="F9" s="182"/>
      <c r="G9" s="179"/>
      <c r="H9" s="248"/>
      <c r="I9" s="183"/>
      <c r="J9" s="183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0</v>
      </c>
      <c r="AD9" s="349">
        <f>AD82</f>
        <v>0</v>
      </c>
      <c r="AE9" s="349">
        <f>AE82</f>
        <v>0</v>
      </c>
      <c r="AF9" s="349">
        <f>AF82</f>
        <v>0</v>
      </c>
      <c r="AG9" s="407">
        <f>AG82</f>
        <v>0</v>
      </c>
      <c r="AH9" s="236"/>
      <c r="AI9" s="385" t="str">
        <f>AI82</f>
        <v/>
      </c>
      <c r="AJ9" s="385" t="str">
        <f>AJ82</f>
        <v/>
      </c>
      <c r="AK9" s="385" t="str">
        <f>AK82</f>
        <v/>
      </c>
      <c r="AL9" s="385" t="str">
        <f>AL82</f>
        <v/>
      </c>
      <c r="AM9" s="385" t="str">
        <f>AM82</f>
        <v/>
      </c>
      <c r="AN9" s="236"/>
    </row>
    <row r="10" spans="1:40" ht="15" x14ac:dyDescent="0.2">
      <c r="C10" s="179"/>
      <c r="D10" s="187"/>
      <c r="E10" s="188"/>
      <c r="F10" s="188"/>
      <c r="G10" s="189"/>
      <c r="H10" s="24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  <c r="AM10" s="380"/>
      <c r="AN10" s="236"/>
    </row>
    <row r="11" spans="1:40" s="191" customFormat="1" ht="15.75" x14ac:dyDescent="0.25">
      <c r="C11" s="206" t="s">
        <v>125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  <c r="AI11" s="386" t="s">
        <v>209</v>
      </c>
      <c r="AJ11" s="387"/>
      <c r="AK11" s="388"/>
      <c r="AL11" s="389"/>
      <c r="AM11" s="390"/>
      <c r="AN11" s="208"/>
    </row>
    <row r="12" spans="1:40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126</v>
      </c>
      <c r="AD12" s="135"/>
      <c r="AE12" s="136"/>
      <c r="AF12" s="192"/>
      <c r="AG12" s="137"/>
      <c r="AH12" s="205"/>
      <c r="AI12" s="391" t="s">
        <v>214</v>
      </c>
      <c r="AJ12" s="392"/>
      <c r="AK12" s="393"/>
      <c r="AL12" s="394"/>
      <c r="AM12" s="395"/>
      <c r="AN12" s="205"/>
    </row>
    <row r="13" spans="1:40" x14ac:dyDescent="0.2">
      <c r="C13" s="552"/>
      <c r="D13" s="552"/>
      <c r="E13" s="554"/>
      <c r="F13" s="554"/>
      <c r="G13" s="210" t="s">
        <v>111</v>
      </c>
      <c r="H13" s="250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  <c r="AI13" s="396" t="s">
        <v>76</v>
      </c>
      <c r="AJ13" s="393" t="s">
        <v>77</v>
      </c>
      <c r="AK13" s="393" t="s">
        <v>78</v>
      </c>
      <c r="AL13" s="394" t="s">
        <v>79</v>
      </c>
      <c r="AM13" s="397" t="s">
        <v>67</v>
      </c>
      <c r="AN13" s="205"/>
    </row>
    <row r="14" spans="1:40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0</v>
      </c>
      <c r="AD14" s="284">
        <f>SUBTOTAL(9,AD15:AD28)</f>
        <v>0</v>
      </c>
      <c r="AE14" s="284">
        <f>SUBTOTAL(9,AE15:AE28)</f>
        <v>0</v>
      </c>
      <c r="AF14" s="284">
        <f>SUBTOTAL(9,AF15:AF28)</f>
        <v>0</v>
      </c>
      <c r="AG14" s="284">
        <f>SUBTOTAL(9,AG15:AG28)</f>
        <v>0</v>
      </c>
      <c r="AH14" s="205"/>
      <c r="AI14" s="398" t="str">
        <f>IFERROR(AC14/'JSO (t-1)'!AC14-1,"")</f>
        <v/>
      </c>
      <c r="AJ14" s="398" t="str">
        <f>IFERROR(AD14/'JSO (t-1)'!AD14-1,"")</f>
        <v/>
      </c>
      <c r="AK14" s="398" t="str">
        <f>IFERROR(AE14/'JSO (t-1)'!AE14-1,"")</f>
        <v/>
      </c>
      <c r="AL14" s="398" t="str">
        <f>IFERROR(AF14/'JSO (t-1)'!AF14-1,"")</f>
        <v/>
      </c>
      <c r="AM14" s="398" t="str">
        <f>IFERROR(AG14/'JSO (t-1)'!AG14-1,"")</f>
        <v/>
      </c>
      <c r="AN14" s="205"/>
    </row>
    <row r="15" spans="1:40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v>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0</v>
      </c>
      <c r="M15" s="252">
        <v>0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12" t="s">
        <v>120</v>
      </c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0</v>
      </c>
      <c r="AD15" s="213">
        <f>SUMPRODUCT($H15:$O15,'Q (t)'!$H15:$O15)/100</f>
        <v>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0</v>
      </c>
      <c r="AH15" s="205"/>
      <c r="AI15" s="399" t="str">
        <f>IFERROR(AC15/'JSO (t-1)'!AC15-1,"")</f>
        <v/>
      </c>
      <c r="AJ15" s="399" t="str">
        <f>IFERROR(AD15/'JSO (t-1)'!AD15-1,"")</f>
        <v/>
      </c>
      <c r="AK15" s="399" t="str">
        <f>IFERROR(AE15/'JSO (t-1)'!AE15-1,"")</f>
        <v/>
      </c>
      <c r="AL15" s="399" t="str">
        <f>IFERROR(AF15/'JSO (t-1)'!AF15-1,"")</f>
        <v/>
      </c>
      <c r="AM15" s="399" t="str">
        <f>IFERROR(AG15/'JSO (t-1)'!AG15-1,"")</f>
        <v/>
      </c>
      <c r="AN15" s="205"/>
    </row>
    <row r="16" spans="1:40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v>0</v>
      </c>
      <c r="H16" s="252" t="s">
        <v>120</v>
      </c>
      <c r="I16" s="252">
        <v>0</v>
      </c>
      <c r="J16" s="252">
        <v>0</v>
      </c>
      <c r="K16" s="252">
        <v>0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12" t="s">
        <v>120</v>
      </c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0</v>
      </c>
      <c r="AD16" s="213">
        <f>SUMPRODUCT($H16:$O16,'Q (t)'!$H16:$O16)/100</f>
        <v>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0</v>
      </c>
      <c r="AH16" s="205"/>
      <c r="AI16" s="399" t="str">
        <f>IFERROR(AC16/'JSO (t-1)'!AC16-1,"")</f>
        <v/>
      </c>
      <c r="AJ16" s="399" t="str">
        <f>IFERROR(AD16/'JSO (t-1)'!AD16-1,"")</f>
        <v/>
      </c>
      <c r="AK16" s="399" t="str">
        <f>IFERROR(AE16/'JSO (t-1)'!AE16-1,"")</f>
        <v/>
      </c>
      <c r="AL16" s="399" t="str">
        <f>IFERROR(AF16/'JSO (t-1)'!AF16-1,"")</f>
        <v/>
      </c>
      <c r="AM16" s="399" t="str">
        <f>IFERROR(AG16/'JSO (t-1)'!AG16-1,"")</f>
        <v/>
      </c>
      <c r="AN16" s="205"/>
    </row>
    <row r="17" spans="1:40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v>0</v>
      </c>
      <c r="H17" s="252" t="s">
        <v>120</v>
      </c>
      <c r="I17" s="252">
        <v>0</v>
      </c>
      <c r="J17" s="252">
        <v>0</v>
      </c>
      <c r="K17" s="252">
        <v>0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12" t="s">
        <v>120</v>
      </c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0</v>
      </c>
      <c r="AD17" s="213">
        <f>SUMPRODUCT($H17:$O17,'Q (t)'!$H17:$O17)/100</f>
        <v>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0</v>
      </c>
      <c r="AH17" s="205"/>
      <c r="AI17" s="399" t="str">
        <f>IFERROR(AC17/'JSO (t-1)'!AC17-1,"")</f>
        <v/>
      </c>
      <c r="AJ17" s="399" t="str">
        <f>IFERROR(AD17/'JSO (t-1)'!AD17-1,"")</f>
        <v/>
      </c>
      <c r="AK17" s="399" t="str">
        <f>IFERROR(AE17/'JSO (t-1)'!AE17-1,"")</f>
        <v/>
      </c>
      <c r="AL17" s="399" t="str">
        <f>IFERROR(AF17/'JSO (t-1)'!AF17-1,"")</f>
        <v/>
      </c>
      <c r="AM17" s="399" t="str">
        <f>IFERROR(AG17/'JSO (t-1)'!AG17-1,"")</f>
        <v/>
      </c>
      <c r="AN17" s="205"/>
    </row>
    <row r="18" spans="1:40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v>0</v>
      </c>
      <c r="H18" s="252">
        <v>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12" t="s">
        <v>120</v>
      </c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  <c r="AH18" s="205"/>
      <c r="AI18" s="399" t="str">
        <f>IFERROR(AC18/'JSO (t-1)'!AC18-1,"")</f>
        <v/>
      </c>
      <c r="AJ18" s="399" t="str">
        <f>IFERROR(AD18/'JSO (t-1)'!AD18-1,"")</f>
        <v/>
      </c>
      <c r="AK18" s="399" t="str">
        <f>IFERROR(AE18/'JSO (t-1)'!AE18-1,"")</f>
        <v/>
      </c>
      <c r="AL18" s="399" t="str">
        <f>IFERROR(AF18/'JSO (t-1)'!AF18-1,"")</f>
        <v/>
      </c>
      <c r="AM18" s="399" t="str">
        <f>IFERROR(AG18/'JSO (t-1)'!AG18-1,"")</f>
        <v/>
      </c>
      <c r="AN18" s="205"/>
    </row>
    <row r="19" spans="1:40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v>0</v>
      </c>
      <c r="H19" s="252">
        <v>0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12" t="s">
        <v>120</v>
      </c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  <c r="AH19" s="205"/>
      <c r="AI19" s="399" t="str">
        <f>IFERROR(AC19/'JSO (t-1)'!AC19-1,"")</f>
        <v/>
      </c>
      <c r="AJ19" s="399" t="str">
        <f>IFERROR(AD19/'JSO (t-1)'!AD19-1,"")</f>
        <v/>
      </c>
      <c r="AK19" s="399" t="str">
        <f>IFERROR(AE19/'JSO (t-1)'!AE19-1,"")</f>
        <v/>
      </c>
      <c r="AL19" s="399" t="str">
        <f>IFERROR(AF19/'JSO (t-1)'!AF19-1,"")</f>
        <v/>
      </c>
      <c r="AM19" s="399" t="str">
        <f>IFERROR(AG19/'JSO (t-1)'!AG19-1,"")</f>
        <v/>
      </c>
      <c r="AN19" s="205"/>
    </row>
    <row r="20" spans="1:40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v>0</v>
      </c>
      <c r="H20" s="252">
        <v>0</v>
      </c>
      <c r="I20" s="252" t="s">
        <v>120</v>
      </c>
      <c r="J20" s="252" t="s">
        <v>120</v>
      </c>
      <c r="K20" s="252" t="s">
        <v>120</v>
      </c>
      <c r="L20" s="252">
        <v>0</v>
      </c>
      <c r="M20" s="252">
        <v>0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12" t="s">
        <v>120</v>
      </c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IFERROR(AC20/'JSO (t-1)'!AC20-1,"")</f>
        <v/>
      </c>
      <c r="AJ20" s="399" t="str">
        <f>IFERROR(AD20/'JSO (t-1)'!AD20-1,"")</f>
        <v/>
      </c>
      <c r="AK20" s="399" t="str">
        <f>IFERROR(AE20/'JSO (t-1)'!AE20-1,"")</f>
        <v/>
      </c>
      <c r="AL20" s="399" t="str">
        <f>IFERROR(AF20/'JSO (t-1)'!AF20-1,"")</f>
        <v/>
      </c>
      <c r="AM20" s="399" t="str">
        <f>IFERROR(AG20/'JSO (t-1)'!AG20-1,"")</f>
        <v/>
      </c>
      <c r="AN20" s="205"/>
    </row>
    <row r="21" spans="1:40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v>0</v>
      </c>
      <c r="H21" s="252">
        <v>0</v>
      </c>
      <c r="I21" s="252" t="s">
        <v>120</v>
      </c>
      <c r="J21" s="252" t="s">
        <v>120</v>
      </c>
      <c r="K21" s="252" t="s">
        <v>120</v>
      </c>
      <c r="L21" s="252">
        <v>0</v>
      </c>
      <c r="M21" s="252">
        <v>0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12" t="s">
        <v>120</v>
      </c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IFERROR(AC21/'JSO (t-1)'!AC21-1,"")</f>
        <v/>
      </c>
      <c r="AJ21" s="399" t="str">
        <f>IFERROR(AD21/'JSO (t-1)'!AD21-1,"")</f>
        <v/>
      </c>
      <c r="AK21" s="399" t="str">
        <f>IFERROR(AE21/'JSO (t-1)'!AE21-1,"")</f>
        <v/>
      </c>
      <c r="AL21" s="399" t="str">
        <f>IFERROR(AF21/'JSO (t-1)'!AF21-1,"")</f>
        <v/>
      </c>
      <c r="AM21" s="399" t="str">
        <f>IFERROR(AG21/'JSO (t-1)'!AG21-1,"")</f>
        <v/>
      </c>
      <c r="AN21" s="205"/>
    </row>
    <row r="22" spans="1:40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v>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0</v>
      </c>
      <c r="M22" s="252">
        <v>0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12" t="s">
        <v>120</v>
      </c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0</v>
      </c>
      <c r="AD22" s="213">
        <f>SUMPRODUCT($H22:$O22,'Q (t)'!$H22:$O22)/100</f>
        <v>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0</v>
      </c>
      <c r="AH22" s="205"/>
      <c r="AI22" s="399" t="str">
        <f>IFERROR(AC22/'JSO (t-1)'!AC22-1,"")</f>
        <v/>
      </c>
      <c r="AJ22" s="399" t="str">
        <f>IFERROR(AD22/'JSO (t-1)'!AD22-1,"")</f>
        <v/>
      </c>
      <c r="AK22" s="399" t="str">
        <f>IFERROR(AE22/'JSO (t-1)'!AE22-1,"")</f>
        <v/>
      </c>
      <c r="AL22" s="399" t="str">
        <f>IFERROR(AF22/'JSO (t-1)'!AF22-1,"")</f>
        <v/>
      </c>
      <c r="AM22" s="399" t="str">
        <f>IFERROR(AG22/'JSO (t-1)'!AG22-1,"")</f>
        <v/>
      </c>
      <c r="AN22" s="205"/>
    </row>
    <row r="23" spans="1:40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v>0</v>
      </c>
      <c r="H23" s="252">
        <v>0</v>
      </c>
      <c r="I23" s="252" t="s">
        <v>120</v>
      </c>
      <c r="J23" s="252" t="s">
        <v>120</v>
      </c>
      <c r="K23" s="252" t="s">
        <v>120</v>
      </c>
      <c r="L23" s="252">
        <v>0</v>
      </c>
      <c r="M23" s="252">
        <v>0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12" t="s">
        <v>120</v>
      </c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IFERROR(AC23/'JSO (t-1)'!AC23-1,"")</f>
        <v/>
      </c>
      <c r="AJ23" s="399" t="str">
        <f>IFERROR(AD23/'JSO (t-1)'!AD23-1,"")</f>
        <v/>
      </c>
      <c r="AK23" s="399" t="str">
        <f>IFERROR(AE23/'JSO (t-1)'!AE23-1,"")</f>
        <v/>
      </c>
      <c r="AL23" s="399" t="str">
        <f>IFERROR(AF23/'JSO (t-1)'!AF23-1,"")</f>
        <v/>
      </c>
      <c r="AM23" s="399" t="str">
        <f>IFERROR(AG23/'JSO (t-1)'!AG23-1,"")</f>
        <v/>
      </c>
      <c r="AN23" s="205"/>
    </row>
    <row r="24" spans="1:40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v>0</v>
      </c>
      <c r="H24" s="252">
        <v>0</v>
      </c>
      <c r="I24" s="252" t="s">
        <v>120</v>
      </c>
      <c r="J24" s="252" t="s">
        <v>120</v>
      </c>
      <c r="K24" s="252" t="s">
        <v>120</v>
      </c>
      <c r="L24" s="252">
        <v>0</v>
      </c>
      <c r="M24" s="252">
        <v>0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12" t="s">
        <v>120</v>
      </c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IFERROR(AC24/'JSO (t-1)'!AC24-1,"")</f>
        <v/>
      </c>
      <c r="AJ24" s="399" t="str">
        <f>IFERROR(AD24/'JSO (t-1)'!AD24-1,"")</f>
        <v/>
      </c>
      <c r="AK24" s="399" t="str">
        <f>IFERROR(AE24/'JSO (t-1)'!AE24-1,"")</f>
        <v/>
      </c>
      <c r="AL24" s="399" t="str">
        <f>IFERROR(AF24/'JSO (t-1)'!AF24-1,"")</f>
        <v/>
      </c>
      <c r="AM24" s="399" t="str">
        <f>IFERROR(AG24/'JSO (t-1)'!AG24-1,"")</f>
        <v/>
      </c>
      <c r="AN24" s="205"/>
    </row>
    <row r="25" spans="1:40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v>0</v>
      </c>
      <c r="H25" s="252" t="s">
        <v>120</v>
      </c>
      <c r="I25" s="252">
        <v>0</v>
      </c>
      <c r="J25" s="252">
        <v>0</v>
      </c>
      <c r="K25" s="252">
        <v>0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12" t="s">
        <v>120</v>
      </c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0</v>
      </c>
      <c r="AD25" s="213">
        <f>SUMPRODUCT($H25:$O25,'Q (t)'!$H25:$O25)/100</f>
        <v>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0</v>
      </c>
      <c r="AH25" s="205"/>
      <c r="AI25" s="399" t="str">
        <f>IFERROR(AC25/'JSO (t-1)'!AC25-1,"")</f>
        <v/>
      </c>
      <c r="AJ25" s="399" t="str">
        <f>IFERROR(AD25/'JSO (t-1)'!AD25-1,"")</f>
        <v/>
      </c>
      <c r="AK25" s="399" t="str">
        <f>IFERROR(AE25/'JSO (t-1)'!AE25-1,"")</f>
        <v/>
      </c>
      <c r="AL25" s="399" t="str">
        <f>IFERROR(AF25/'JSO (t-1)'!AF25-1,"")</f>
        <v/>
      </c>
      <c r="AM25" s="399" t="str">
        <f>IFERROR(AG25/'JSO (t-1)'!AG25-1,"")</f>
        <v/>
      </c>
      <c r="AN25" s="205"/>
    </row>
    <row r="26" spans="1:40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v>0</v>
      </c>
      <c r="H26" s="252" t="s">
        <v>120</v>
      </c>
      <c r="I26" s="252">
        <v>0</v>
      </c>
      <c r="J26" s="252">
        <v>0</v>
      </c>
      <c r="K26" s="252">
        <v>0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12" t="s">
        <v>120</v>
      </c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0</v>
      </c>
      <c r="AD26" s="213">
        <f>SUMPRODUCT($H26:$O26,'Q (t)'!$H26:$O26)/100</f>
        <v>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0</v>
      </c>
      <c r="AH26" s="205"/>
      <c r="AI26" s="399" t="str">
        <f>IFERROR(AC26/'JSO (t-1)'!AC26-1,"")</f>
        <v/>
      </c>
      <c r="AJ26" s="399" t="str">
        <f>IFERROR(AD26/'JSO (t-1)'!AD26-1,"")</f>
        <v/>
      </c>
      <c r="AK26" s="399" t="str">
        <f>IFERROR(AE26/'JSO (t-1)'!AE26-1,"")</f>
        <v/>
      </c>
      <c r="AL26" s="399" t="str">
        <f>IFERROR(AF26/'JSO (t-1)'!AF26-1,"")</f>
        <v/>
      </c>
      <c r="AM26" s="399" t="str">
        <f>IFERROR(AG26/'JSO (t-1)'!AG26-1,"")</f>
        <v/>
      </c>
      <c r="AN26" s="205"/>
    </row>
    <row r="27" spans="1:40" s="153" customFormat="1" x14ac:dyDescent="0.2"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">
        <v>120</v>
      </c>
      <c r="H27" s="252" t="s">
        <v>120</v>
      </c>
      <c r="I27" s="252" t="s">
        <v>120</v>
      </c>
      <c r="J27" s="252" t="s">
        <v>120</v>
      </c>
      <c r="K27" s="252" t="s">
        <v>120</v>
      </c>
      <c r="L27" s="252" t="s">
        <v>120</v>
      </c>
      <c r="M27" s="252" t="s">
        <v>120</v>
      </c>
      <c r="N27" s="252" t="s">
        <v>120</v>
      </c>
      <c r="O27" s="252" t="s">
        <v>120</v>
      </c>
      <c r="P27" s="252" t="s">
        <v>120</v>
      </c>
      <c r="Q27" s="252" t="s">
        <v>120</v>
      </c>
      <c r="R27" s="252" t="s">
        <v>120</v>
      </c>
      <c r="S27" s="252" t="s">
        <v>120</v>
      </c>
      <c r="T27" s="212" t="s">
        <v>120</v>
      </c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IFERROR(AC27/'JSO (t-1)'!AC27-1,"")</f>
        <v/>
      </c>
      <c r="AJ27" s="399" t="str">
        <f>IFERROR(AD27/'JSO (t-1)'!AD27-1,"")</f>
        <v/>
      </c>
      <c r="AK27" s="399" t="str">
        <f>IFERROR(AE27/'JSO (t-1)'!AE27-1,"")</f>
        <v/>
      </c>
      <c r="AL27" s="399" t="str">
        <f>IFERROR(AF27/'JSO (t-1)'!AF27-1,"")</f>
        <v/>
      </c>
      <c r="AM27" s="399" t="str">
        <f>IFERROR(AG27/'JSO (t-1)'!AG27-1,"")</f>
        <v/>
      </c>
      <c r="AN27" s="205"/>
    </row>
    <row r="28" spans="1:40" s="24" customFormat="1" x14ac:dyDescent="0.2"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">
        <v>120</v>
      </c>
      <c r="H28" s="252" t="s">
        <v>120</v>
      </c>
      <c r="I28" s="252" t="s">
        <v>120</v>
      </c>
      <c r="J28" s="252" t="s">
        <v>120</v>
      </c>
      <c r="K28" s="252" t="s">
        <v>120</v>
      </c>
      <c r="L28" s="252" t="s">
        <v>120</v>
      </c>
      <c r="M28" s="252" t="s">
        <v>120</v>
      </c>
      <c r="N28" s="252" t="s">
        <v>120</v>
      </c>
      <c r="O28" s="252" t="s">
        <v>120</v>
      </c>
      <c r="P28" s="252" t="s">
        <v>120</v>
      </c>
      <c r="Q28" s="252" t="s">
        <v>120</v>
      </c>
      <c r="R28" s="252" t="s">
        <v>120</v>
      </c>
      <c r="S28" s="252" t="s">
        <v>120</v>
      </c>
      <c r="T28" s="212" t="s">
        <v>120</v>
      </c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IFERROR(AC28/'JSO (t-1)'!AC28-1,"")</f>
        <v/>
      </c>
      <c r="AJ28" s="399" t="str">
        <f>IFERROR(AD28/'JSO (t-1)'!AD28-1,"")</f>
        <v/>
      </c>
      <c r="AK28" s="399" t="str">
        <f>IFERROR(AE28/'JSO (t-1)'!AE28-1,"")</f>
        <v/>
      </c>
      <c r="AL28" s="399" t="str">
        <f>IFERROR(AF28/'JSO (t-1)'!AF28-1,"")</f>
        <v/>
      </c>
      <c r="AM28" s="399" t="str">
        <f>IFERROR(AG28/'JSO (t-1)'!AG28-1,"")</f>
        <v/>
      </c>
      <c r="AN28" s="205"/>
    </row>
    <row r="29" spans="1:40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0</v>
      </c>
      <c r="AD29" s="284">
        <f>SUBTOTAL(9,AD30:AD33)</f>
        <v>0</v>
      </c>
      <c r="AE29" s="284">
        <f>SUBTOTAL(9,AE30:AE33)</f>
        <v>0</v>
      </c>
      <c r="AF29" s="284">
        <f>SUBTOTAL(9,AF30:AF33)</f>
        <v>0</v>
      </c>
      <c r="AG29" s="284">
        <f>SUBTOTAL(9,AG30:AG33)</f>
        <v>0</v>
      </c>
      <c r="AH29" s="205"/>
      <c r="AI29" s="398" t="str">
        <f>IFERROR(AC29/'JSO (t-1)'!AC29-1,"")</f>
        <v/>
      </c>
      <c r="AJ29" s="398" t="str">
        <f>IFERROR(AD29/'JSO (t-1)'!AD29-1,"")</f>
        <v/>
      </c>
      <c r="AK29" s="398" t="str">
        <f>IFERROR(AE29/'JSO (t-1)'!AE29-1,"")</f>
        <v/>
      </c>
      <c r="AL29" s="398" t="str">
        <f>IFERROR(AF29/'JSO (t-1)'!AF29-1,"")</f>
        <v/>
      </c>
      <c r="AM29" s="398" t="str">
        <f>IFERROR(AG29/'JSO (t-1)'!AG29-1,"")</f>
        <v/>
      </c>
      <c r="AN29" s="205"/>
    </row>
    <row r="30" spans="1:40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v>0</v>
      </c>
      <c r="H30" s="252" t="s">
        <v>120</v>
      </c>
      <c r="I30" s="252">
        <v>0</v>
      </c>
      <c r="J30" s="252">
        <v>0</v>
      </c>
      <c r="K30" s="252">
        <v>0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0</v>
      </c>
      <c r="R30" s="252" t="s">
        <v>120</v>
      </c>
      <c r="S30" s="252">
        <v>0</v>
      </c>
      <c r="T30" s="212" t="s">
        <v>120</v>
      </c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0</v>
      </c>
      <c r="AD30" s="213">
        <f>SUMPRODUCT($H30:$O30,'Q (t)'!$H30:$O30)/100</f>
        <v>0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0</v>
      </c>
      <c r="AH30" s="205"/>
      <c r="AI30" s="399" t="str">
        <f>IFERROR(AC30/'JSO (t-1)'!AC30-1,"")</f>
        <v/>
      </c>
      <c r="AJ30" s="399" t="str">
        <f>IFERROR(AD30/'JSO (t-1)'!AD30-1,"")</f>
        <v/>
      </c>
      <c r="AK30" s="399" t="str">
        <f>IFERROR(AE30/'JSO (t-1)'!AE30-1,"")</f>
        <v/>
      </c>
      <c r="AL30" s="399" t="str">
        <f>IFERROR(AF30/'JSO (t-1)'!AF30-1,"")</f>
        <v/>
      </c>
      <c r="AM30" s="399" t="str">
        <f>IFERROR(AG30/'JSO (t-1)'!AG30-1,"")</f>
        <v/>
      </c>
      <c r="AN30" s="205"/>
    </row>
    <row r="31" spans="1:40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v>0</v>
      </c>
      <c r="H31" s="252" t="s">
        <v>120</v>
      </c>
      <c r="I31" s="252">
        <v>0</v>
      </c>
      <c r="J31" s="252">
        <v>0</v>
      </c>
      <c r="K31" s="252">
        <v>0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12" t="s">
        <v>120</v>
      </c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0</v>
      </c>
      <c r="AD31" s="213">
        <f>SUMPRODUCT($H31:$O31,'Q (t)'!$H31:$O31)/100</f>
        <v>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0</v>
      </c>
      <c r="AH31" s="205"/>
      <c r="AI31" s="399" t="str">
        <f>IFERROR(AC31/'JSO (t-1)'!AC31-1,"")</f>
        <v/>
      </c>
      <c r="AJ31" s="399" t="str">
        <f>IFERROR(AD31/'JSO (t-1)'!AD31-1,"")</f>
        <v/>
      </c>
      <c r="AK31" s="399" t="str">
        <f>IFERROR(AE31/'JSO (t-1)'!AE31-1,"")</f>
        <v/>
      </c>
      <c r="AL31" s="399" t="str">
        <f>IFERROR(AF31/'JSO (t-1)'!AF31-1,"")</f>
        <v/>
      </c>
      <c r="AM31" s="399" t="str">
        <f>IFERROR(AG31/'JSO (t-1)'!AG31-1,"")</f>
        <v/>
      </c>
      <c r="AN31" s="205"/>
    </row>
    <row r="32" spans="1:40" s="24" customFormat="1" x14ac:dyDescent="0.2"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">
        <v>120</v>
      </c>
      <c r="H32" s="252" t="s">
        <v>120</v>
      </c>
      <c r="I32" s="252" t="s">
        <v>120</v>
      </c>
      <c r="J32" s="252" t="s">
        <v>120</v>
      </c>
      <c r="K32" s="252" t="s">
        <v>120</v>
      </c>
      <c r="L32" s="252" t="s">
        <v>120</v>
      </c>
      <c r="M32" s="252" t="s">
        <v>120</v>
      </c>
      <c r="N32" s="252" t="s">
        <v>120</v>
      </c>
      <c r="O32" s="252" t="s">
        <v>120</v>
      </c>
      <c r="P32" s="252" t="s">
        <v>120</v>
      </c>
      <c r="Q32" s="252" t="s">
        <v>120</v>
      </c>
      <c r="R32" s="252" t="s">
        <v>120</v>
      </c>
      <c r="S32" s="252" t="s">
        <v>120</v>
      </c>
      <c r="T32" s="212" t="s">
        <v>120</v>
      </c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IFERROR(AC32/'JSO (t-1)'!AC32-1,"")</f>
        <v/>
      </c>
      <c r="AJ32" s="399" t="str">
        <f>IFERROR(AD32/'JSO (t-1)'!AD32-1,"")</f>
        <v/>
      </c>
      <c r="AK32" s="399" t="str">
        <f>IFERROR(AE32/'JSO (t-1)'!AE32-1,"")</f>
        <v/>
      </c>
      <c r="AL32" s="399" t="str">
        <f>IFERROR(AF32/'JSO (t-1)'!AF32-1,"")</f>
        <v/>
      </c>
      <c r="AM32" s="399" t="str">
        <f>IFERROR(AG32/'JSO (t-1)'!AG32-1,"")</f>
        <v/>
      </c>
      <c r="AN32" s="205"/>
    </row>
    <row r="33" spans="1:40" s="24" customFormat="1" x14ac:dyDescent="0.2"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">
        <v>120</v>
      </c>
      <c r="H33" s="252" t="s">
        <v>120</v>
      </c>
      <c r="I33" s="252" t="s">
        <v>120</v>
      </c>
      <c r="J33" s="252" t="s">
        <v>120</v>
      </c>
      <c r="K33" s="252" t="s">
        <v>120</v>
      </c>
      <c r="L33" s="252" t="s">
        <v>120</v>
      </c>
      <c r="M33" s="252" t="s">
        <v>120</v>
      </c>
      <c r="N33" s="252" t="s">
        <v>120</v>
      </c>
      <c r="O33" s="252" t="s">
        <v>120</v>
      </c>
      <c r="P33" s="252" t="s">
        <v>120</v>
      </c>
      <c r="Q33" s="252" t="s">
        <v>120</v>
      </c>
      <c r="R33" s="252" t="s">
        <v>120</v>
      </c>
      <c r="S33" s="252" t="s">
        <v>120</v>
      </c>
      <c r="T33" s="212" t="s">
        <v>120</v>
      </c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IFERROR(AC33/'JSO (t-1)'!AC33-1,"")</f>
        <v/>
      </c>
      <c r="AJ33" s="399" t="str">
        <f>IFERROR(AD33/'JSO (t-1)'!AD33-1,"")</f>
        <v/>
      </c>
      <c r="AK33" s="399" t="str">
        <f>IFERROR(AE33/'JSO (t-1)'!AE33-1,"")</f>
        <v/>
      </c>
      <c r="AL33" s="399" t="str">
        <f>IFERROR(AF33/'JSO (t-1)'!AF33-1,"")</f>
        <v/>
      </c>
      <c r="AM33" s="399" t="str">
        <f>IFERROR(AG33/'JSO (t-1)'!AG33-1,"")</f>
        <v/>
      </c>
      <c r="AN33" s="205"/>
    </row>
    <row r="34" spans="1:40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0</v>
      </c>
      <c r="AD34" s="284">
        <f>SUBTOTAL(9,AD35:AD46)</f>
        <v>0</v>
      </c>
      <c r="AE34" s="284">
        <f>SUBTOTAL(9,AE35:AE46)</f>
        <v>0</v>
      </c>
      <c r="AF34" s="284">
        <f>SUBTOTAL(9,AF35:AF46)</f>
        <v>0</v>
      </c>
      <c r="AG34" s="284">
        <f>SUBTOTAL(9,AG35:AG46)</f>
        <v>0</v>
      </c>
      <c r="AH34" s="205"/>
      <c r="AI34" s="398" t="str">
        <f>IFERROR(AC34/'JSO (t-1)'!AC34-1,"")</f>
        <v/>
      </c>
      <c r="AJ34" s="398" t="str">
        <f>IFERROR(AD34/'JSO (t-1)'!AD34-1,"")</f>
        <v/>
      </c>
      <c r="AK34" s="398" t="str">
        <f>IFERROR(AE34/'JSO (t-1)'!AE34-1,"")</f>
        <v/>
      </c>
      <c r="AL34" s="398" t="str">
        <f>IFERROR(AF34/'JSO (t-1)'!AF34-1,"")</f>
        <v/>
      </c>
      <c r="AM34" s="398" t="str">
        <f>IFERROR(AG34/'JSO (t-1)'!AG34-1,"")</f>
        <v/>
      </c>
      <c r="AN34" s="205"/>
    </row>
    <row r="35" spans="1:40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v>0</v>
      </c>
      <c r="H35" s="252" t="s">
        <v>120</v>
      </c>
      <c r="I35" s="252">
        <v>0</v>
      </c>
      <c r="J35" s="252">
        <v>0</v>
      </c>
      <c r="K35" s="252">
        <v>0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0</v>
      </c>
      <c r="R35" s="252" t="s">
        <v>120</v>
      </c>
      <c r="S35" s="252">
        <v>0</v>
      </c>
      <c r="T35" s="212" t="s">
        <v>120</v>
      </c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0</v>
      </c>
      <c r="AD35" s="213">
        <f>SUMPRODUCT($H35:$O35,'Q (t)'!$H35:$O35)/100</f>
        <v>0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0</v>
      </c>
      <c r="AH35" s="205"/>
      <c r="AI35" s="399" t="str">
        <f>IFERROR(AC35/'JSO (t-1)'!AC35-1,"")</f>
        <v/>
      </c>
      <c r="AJ35" s="399" t="str">
        <f>IFERROR(AD35/'JSO (t-1)'!AD35-1,"")</f>
        <v/>
      </c>
      <c r="AK35" s="399" t="str">
        <f>IFERROR(AE35/'JSO (t-1)'!AE35-1,"")</f>
        <v/>
      </c>
      <c r="AL35" s="399" t="str">
        <f>IFERROR(AF35/'JSO (t-1)'!AF35-1,"")</f>
        <v/>
      </c>
      <c r="AM35" s="399" t="str">
        <f>IFERROR(AG35/'JSO (t-1)'!AG35-1,"")</f>
        <v/>
      </c>
      <c r="AN35" s="205"/>
    </row>
    <row r="36" spans="1:40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0</v>
      </c>
      <c r="H36" s="252" t="s">
        <v>120</v>
      </c>
      <c r="I36" s="252">
        <v>0</v>
      </c>
      <c r="J36" s="252">
        <v>0</v>
      </c>
      <c r="K36" s="252">
        <v>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0</v>
      </c>
      <c r="R36" s="252" t="s">
        <v>120</v>
      </c>
      <c r="S36" s="252">
        <v>0</v>
      </c>
      <c r="T36" s="212" t="s">
        <v>120</v>
      </c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0</v>
      </c>
      <c r="AD36" s="213">
        <f>SUMPRODUCT($H36:$O36,'Q (t)'!$H36:$O36)/100</f>
        <v>0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1">SUM(AC36:AF36)</f>
        <v>0</v>
      </c>
      <c r="AH36" s="205"/>
      <c r="AI36" s="399" t="str">
        <f>IFERROR(AC36/'JSO (t-1)'!AC36-1,"")</f>
        <v/>
      </c>
      <c r="AJ36" s="399" t="str">
        <f>IFERROR(AD36/'JSO (t-1)'!AD36-1,"")</f>
        <v/>
      </c>
      <c r="AK36" s="399" t="str">
        <f>IFERROR(AE36/'JSO (t-1)'!AE36-1,"")</f>
        <v/>
      </c>
      <c r="AL36" s="399" t="str">
        <f>IFERROR(AF36/'JSO (t-1)'!AF36-1,"")</f>
        <v/>
      </c>
      <c r="AM36" s="399" t="str">
        <f>IFERROR(AG36/'JSO (t-1)'!AG36-1,"")</f>
        <v/>
      </c>
      <c r="AN36" s="205"/>
    </row>
    <row r="37" spans="1:40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0</v>
      </c>
      <c r="H37" s="252" t="s">
        <v>120</v>
      </c>
      <c r="I37" s="252">
        <v>0</v>
      </c>
      <c r="J37" s="252">
        <v>0</v>
      </c>
      <c r="K37" s="252">
        <v>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0</v>
      </c>
      <c r="R37" s="252" t="s">
        <v>120</v>
      </c>
      <c r="S37" s="252">
        <v>0</v>
      </c>
      <c r="T37" s="212" t="s">
        <v>120</v>
      </c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0</v>
      </c>
      <c r="AD37" s="213">
        <f>SUMPRODUCT($H37:$O37,'Q (t)'!$H37:$O37)/100</f>
        <v>0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1"/>
        <v>0</v>
      </c>
      <c r="AH37" s="205"/>
      <c r="AI37" s="399" t="str">
        <f>IFERROR(AC37/'JSO (t-1)'!AC37-1,"")</f>
        <v/>
      </c>
      <c r="AJ37" s="399" t="str">
        <f>IFERROR(AD37/'JSO (t-1)'!AD37-1,"")</f>
        <v/>
      </c>
      <c r="AK37" s="399" t="str">
        <f>IFERROR(AE37/'JSO (t-1)'!AE37-1,"")</f>
        <v/>
      </c>
      <c r="AL37" s="399" t="str">
        <f>IFERROR(AF37/'JSO (t-1)'!AF37-1,"")</f>
        <v/>
      </c>
      <c r="AM37" s="399" t="str">
        <f>IFERROR(AG37/'JSO (t-1)'!AG37-1,"")</f>
        <v/>
      </c>
      <c r="AN37" s="205"/>
    </row>
    <row r="38" spans="1:40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0</v>
      </c>
      <c r="H38" s="252" t="s">
        <v>120</v>
      </c>
      <c r="I38" s="252">
        <v>0</v>
      </c>
      <c r="J38" s="252">
        <v>0</v>
      </c>
      <c r="K38" s="252">
        <v>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0</v>
      </c>
      <c r="R38" s="252" t="s">
        <v>120</v>
      </c>
      <c r="S38" s="252">
        <v>0</v>
      </c>
      <c r="T38" s="212" t="s">
        <v>120</v>
      </c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0</v>
      </c>
      <c r="AD38" s="213">
        <f>SUMPRODUCT($H38:$O38,'Q (t)'!$H38:$O38)/100</f>
        <v>0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1"/>
        <v>0</v>
      </c>
      <c r="AH38" s="205"/>
      <c r="AI38" s="399" t="str">
        <f>IFERROR(AC38/'JSO (t-1)'!AC38-1,"")</f>
        <v/>
      </c>
      <c r="AJ38" s="399" t="str">
        <f>IFERROR(AD38/'JSO (t-1)'!AD38-1,"")</f>
        <v/>
      </c>
      <c r="AK38" s="399" t="str">
        <f>IFERROR(AE38/'JSO (t-1)'!AE38-1,"")</f>
        <v/>
      </c>
      <c r="AL38" s="399" t="str">
        <f>IFERROR(AF38/'JSO (t-1)'!AF38-1,"")</f>
        <v/>
      </c>
      <c r="AM38" s="399" t="str">
        <f>IFERROR(AG38/'JSO (t-1)'!AG38-1,"")</f>
        <v/>
      </c>
      <c r="AN38" s="205"/>
    </row>
    <row r="39" spans="1:40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0</v>
      </c>
      <c r="H39" s="252" t="s">
        <v>120</v>
      </c>
      <c r="I39" s="252">
        <v>0</v>
      </c>
      <c r="J39" s="252">
        <v>0</v>
      </c>
      <c r="K39" s="252">
        <v>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0</v>
      </c>
      <c r="R39" s="252" t="s">
        <v>120</v>
      </c>
      <c r="S39" s="252">
        <v>0</v>
      </c>
      <c r="T39" s="212" t="s">
        <v>120</v>
      </c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0</v>
      </c>
      <c r="AD39" s="213">
        <f>SUMPRODUCT($H39:$O39,'Q (t)'!$H39:$O39)/100</f>
        <v>0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1"/>
        <v>0</v>
      </c>
      <c r="AH39" s="205"/>
      <c r="AI39" s="399" t="str">
        <f>IFERROR(AC39/'JSO (t-1)'!AC39-1,"")</f>
        <v/>
      </c>
      <c r="AJ39" s="399" t="str">
        <f>IFERROR(AD39/'JSO (t-1)'!AD39-1,"")</f>
        <v/>
      </c>
      <c r="AK39" s="399" t="str">
        <f>IFERROR(AE39/'JSO (t-1)'!AE39-1,"")</f>
        <v/>
      </c>
      <c r="AL39" s="399" t="str">
        <f>IFERROR(AF39/'JSO (t-1)'!AF39-1,"")</f>
        <v/>
      </c>
      <c r="AM39" s="399" t="str">
        <f>IFERROR(AG39/'JSO (t-1)'!AG39-1,"")</f>
        <v/>
      </c>
      <c r="AN39" s="205"/>
    </row>
    <row r="40" spans="1:40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0</v>
      </c>
      <c r="H40" s="252" t="s">
        <v>120</v>
      </c>
      <c r="I40" s="252">
        <v>0</v>
      </c>
      <c r="J40" s="252">
        <v>0</v>
      </c>
      <c r="K40" s="252">
        <v>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0</v>
      </c>
      <c r="R40" s="252" t="s">
        <v>120</v>
      </c>
      <c r="S40" s="252">
        <v>0</v>
      </c>
      <c r="T40" s="212" t="s">
        <v>120</v>
      </c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0</v>
      </c>
      <c r="AD40" s="213">
        <f>SUMPRODUCT($H40:$O40,'Q (t)'!$H40:$O40)/100</f>
        <v>0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1"/>
        <v>0</v>
      </c>
      <c r="AH40" s="205"/>
      <c r="AI40" s="399" t="str">
        <f>IFERROR(AC40/'JSO (t-1)'!AC40-1,"")</f>
        <v/>
      </c>
      <c r="AJ40" s="399" t="str">
        <f>IFERROR(AD40/'JSO (t-1)'!AD40-1,"")</f>
        <v/>
      </c>
      <c r="AK40" s="399" t="str">
        <f>IFERROR(AE40/'JSO (t-1)'!AE40-1,"")</f>
        <v/>
      </c>
      <c r="AL40" s="399" t="str">
        <f>IFERROR(AF40/'JSO (t-1)'!AF40-1,"")</f>
        <v/>
      </c>
      <c r="AM40" s="399" t="str">
        <f>IFERROR(AG40/'JSO (t-1)'!AG40-1,"")</f>
        <v/>
      </c>
      <c r="AN40" s="205"/>
    </row>
    <row r="41" spans="1:40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0</v>
      </c>
      <c r="H41" s="252" t="s">
        <v>120</v>
      </c>
      <c r="I41" s="252">
        <v>0</v>
      </c>
      <c r="J41" s="252">
        <v>0</v>
      </c>
      <c r="K41" s="252">
        <v>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0</v>
      </c>
      <c r="R41" s="252" t="s">
        <v>120</v>
      </c>
      <c r="S41" s="252">
        <v>0</v>
      </c>
      <c r="T41" s="212" t="s">
        <v>120</v>
      </c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0</v>
      </c>
      <c r="AD41" s="213">
        <f>SUMPRODUCT($H41:$O41,'Q (t)'!$H41:$O41)/100</f>
        <v>0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1"/>
        <v>0</v>
      </c>
      <c r="AH41" s="205"/>
      <c r="AI41" s="399" t="str">
        <f>IFERROR(AC41/'JSO (t-1)'!AC41-1,"")</f>
        <v/>
      </c>
      <c r="AJ41" s="399" t="str">
        <f>IFERROR(AD41/'JSO (t-1)'!AD41-1,"")</f>
        <v/>
      </c>
      <c r="AK41" s="399" t="str">
        <f>IFERROR(AE41/'JSO (t-1)'!AE41-1,"")</f>
        <v/>
      </c>
      <c r="AL41" s="399" t="str">
        <f>IFERROR(AF41/'JSO (t-1)'!AF41-1,"")</f>
        <v/>
      </c>
      <c r="AM41" s="399" t="str">
        <f>IFERROR(AG41/'JSO (t-1)'!AG41-1,"")</f>
        <v/>
      </c>
      <c r="AN41" s="205"/>
    </row>
    <row r="42" spans="1:40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0</v>
      </c>
      <c r="H42" s="252" t="s">
        <v>120</v>
      </c>
      <c r="I42" s="252">
        <v>0</v>
      </c>
      <c r="J42" s="252">
        <v>0</v>
      </c>
      <c r="K42" s="252">
        <v>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0</v>
      </c>
      <c r="R42" s="252" t="s">
        <v>120</v>
      </c>
      <c r="S42" s="252">
        <v>0</v>
      </c>
      <c r="T42" s="212" t="s">
        <v>120</v>
      </c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0</v>
      </c>
      <c r="AD42" s="213">
        <f>SUMPRODUCT($H42:$O42,'Q (t)'!$H42:$O42)/100</f>
        <v>0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1"/>
        <v>0</v>
      </c>
      <c r="AH42" s="205"/>
      <c r="AI42" s="399" t="str">
        <f>IFERROR(AC42/'JSO (t-1)'!AC42-1,"")</f>
        <v/>
      </c>
      <c r="AJ42" s="399" t="str">
        <f>IFERROR(AD42/'JSO (t-1)'!AD42-1,"")</f>
        <v/>
      </c>
      <c r="AK42" s="399" t="str">
        <f>IFERROR(AE42/'JSO (t-1)'!AE42-1,"")</f>
        <v/>
      </c>
      <c r="AL42" s="399" t="str">
        <f>IFERROR(AF42/'JSO (t-1)'!AF42-1,"")</f>
        <v/>
      </c>
      <c r="AM42" s="399" t="str">
        <f>IFERROR(AG42/'JSO (t-1)'!AG42-1,"")</f>
        <v/>
      </c>
      <c r="AN42" s="205"/>
    </row>
    <row r="43" spans="1:40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0</v>
      </c>
      <c r="H43" s="252" t="s">
        <v>120</v>
      </c>
      <c r="I43" s="252">
        <v>0</v>
      </c>
      <c r="J43" s="252">
        <v>0</v>
      </c>
      <c r="K43" s="252">
        <v>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0</v>
      </c>
      <c r="R43" s="252" t="s">
        <v>120</v>
      </c>
      <c r="S43" s="252">
        <v>0</v>
      </c>
      <c r="T43" s="212" t="s">
        <v>120</v>
      </c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0</v>
      </c>
      <c r="AD43" s="213">
        <f>SUMPRODUCT($H43:$O43,'Q (t)'!$H43:$O43)/100</f>
        <v>0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1"/>
        <v>0</v>
      </c>
      <c r="AH43" s="205"/>
      <c r="AI43" s="399" t="str">
        <f>IFERROR(AC43/'JSO (t-1)'!AC43-1,"")</f>
        <v/>
      </c>
      <c r="AJ43" s="399" t="str">
        <f>IFERROR(AD43/'JSO (t-1)'!AD43-1,"")</f>
        <v/>
      </c>
      <c r="AK43" s="399" t="str">
        <f>IFERROR(AE43/'JSO (t-1)'!AE43-1,"")</f>
        <v/>
      </c>
      <c r="AL43" s="399" t="str">
        <f>IFERROR(AF43/'JSO (t-1)'!AF43-1,"")</f>
        <v/>
      </c>
      <c r="AM43" s="399" t="str">
        <f>IFERROR(AG43/'JSO (t-1)'!AG43-1,"")</f>
        <v/>
      </c>
      <c r="AN43" s="205"/>
    </row>
    <row r="44" spans="1:40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0</v>
      </c>
      <c r="H44" s="252" t="s">
        <v>120</v>
      </c>
      <c r="I44" s="252">
        <v>0</v>
      </c>
      <c r="J44" s="252">
        <v>0</v>
      </c>
      <c r="K44" s="252">
        <v>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0</v>
      </c>
      <c r="R44" s="252" t="s">
        <v>120</v>
      </c>
      <c r="S44" s="252">
        <v>0</v>
      </c>
      <c r="T44" s="212" t="s">
        <v>120</v>
      </c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0</v>
      </c>
      <c r="AD44" s="213">
        <f>SUMPRODUCT($H44:$O44,'Q (t)'!$H44:$O44)/100</f>
        <v>0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1"/>
        <v>0</v>
      </c>
      <c r="AH44" s="205"/>
      <c r="AI44" s="399" t="str">
        <f>IFERROR(AC44/'JSO (t-1)'!AC44-1,"")</f>
        <v/>
      </c>
      <c r="AJ44" s="399" t="str">
        <f>IFERROR(AD44/'JSO (t-1)'!AD44-1,"")</f>
        <v/>
      </c>
      <c r="AK44" s="399" t="str">
        <f>IFERROR(AE44/'JSO (t-1)'!AE44-1,"")</f>
        <v/>
      </c>
      <c r="AL44" s="399" t="str">
        <f>IFERROR(AF44/'JSO (t-1)'!AF44-1,"")</f>
        <v/>
      </c>
      <c r="AM44" s="399" t="str">
        <f>IFERROR(AG44/'JSO (t-1)'!AG44-1,"")</f>
        <v/>
      </c>
      <c r="AN44" s="205"/>
    </row>
    <row r="45" spans="1:40" s="24" customFormat="1" x14ac:dyDescent="0.2"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">
        <v>120</v>
      </c>
      <c r="H45" s="252" t="s">
        <v>120</v>
      </c>
      <c r="I45" s="252" t="s">
        <v>120</v>
      </c>
      <c r="J45" s="252" t="s">
        <v>120</v>
      </c>
      <c r="K45" s="252" t="s">
        <v>120</v>
      </c>
      <c r="L45" s="252" t="s">
        <v>120</v>
      </c>
      <c r="M45" s="252" t="s">
        <v>120</v>
      </c>
      <c r="N45" s="252" t="s">
        <v>120</v>
      </c>
      <c r="O45" s="252" t="s">
        <v>120</v>
      </c>
      <c r="P45" s="252" t="s">
        <v>120</v>
      </c>
      <c r="Q45" s="252" t="s">
        <v>120</v>
      </c>
      <c r="R45" s="252" t="s">
        <v>120</v>
      </c>
      <c r="S45" s="252" t="s">
        <v>120</v>
      </c>
      <c r="T45" s="212" t="s">
        <v>120</v>
      </c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  <c r="AH45" s="205"/>
      <c r="AI45" s="399" t="str">
        <f>IFERROR(AC45/'JSO (t-1)'!AC45-1,"")</f>
        <v/>
      </c>
      <c r="AJ45" s="399" t="str">
        <f>IFERROR(AD45/'JSO (t-1)'!AD45-1,"")</f>
        <v/>
      </c>
      <c r="AK45" s="399" t="str">
        <f>IFERROR(AE45/'JSO (t-1)'!AE45-1,"")</f>
        <v/>
      </c>
      <c r="AL45" s="399" t="str">
        <f>IFERROR(AF45/'JSO (t-1)'!AF45-1,"")</f>
        <v/>
      </c>
      <c r="AM45" s="399" t="str">
        <f>IFERROR(AG45/'JSO (t-1)'!AG45-1,"")</f>
        <v/>
      </c>
      <c r="AN45" s="205"/>
    </row>
    <row r="46" spans="1:40" s="24" customFormat="1" x14ac:dyDescent="0.2"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">
        <v>120</v>
      </c>
      <c r="H46" s="252" t="s">
        <v>120</v>
      </c>
      <c r="I46" s="252" t="s">
        <v>120</v>
      </c>
      <c r="J46" s="252" t="s">
        <v>120</v>
      </c>
      <c r="K46" s="252" t="s">
        <v>120</v>
      </c>
      <c r="L46" s="252" t="s">
        <v>120</v>
      </c>
      <c r="M46" s="252" t="s">
        <v>120</v>
      </c>
      <c r="N46" s="252" t="s">
        <v>120</v>
      </c>
      <c r="O46" s="252" t="s">
        <v>120</v>
      </c>
      <c r="P46" s="252" t="s">
        <v>120</v>
      </c>
      <c r="Q46" s="252" t="s">
        <v>120</v>
      </c>
      <c r="R46" s="252" t="s">
        <v>120</v>
      </c>
      <c r="S46" s="252" t="s">
        <v>120</v>
      </c>
      <c r="T46" s="212" t="s">
        <v>120</v>
      </c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  <c r="AH46" s="205"/>
      <c r="AI46" s="399" t="str">
        <f>IFERROR(AC46/'JSO (t-1)'!AC46-1,"")</f>
        <v/>
      </c>
      <c r="AJ46" s="399" t="str">
        <f>IFERROR(AD46/'JSO (t-1)'!AD46-1,"")</f>
        <v/>
      </c>
      <c r="AK46" s="399" t="str">
        <f>IFERROR(AE46/'JSO (t-1)'!AE46-1,"")</f>
        <v/>
      </c>
      <c r="AL46" s="399" t="str">
        <f>IFERROR(AF46/'JSO (t-1)'!AF46-1,"")</f>
        <v/>
      </c>
      <c r="AM46" s="399" t="str">
        <f>IFERROR(AG46/'JSO (t-1)'!AG46-1,"")</f>
        <v/>
      </c>
      <c r="AN46" s="205"/>
    </row>
    <row r="47" spans="1:40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0</v>
      </c>
      <c r="AD47" s="284">
        <f>SUBTOTAL(9,AD48:AD66)</f>
        <v>0</v>
      </c>
      <c r="AE47" s="284">
        <f>SUBTOTAL(9,AE48:AE66)</f>
        <v>0</v>
      </c>
      <c r="AF47" s="284">
        <f>SUBTOTAL(9,AF48:AF66)</f>
        <v>0</v>
      </c>
      <c r="AG47" s="284">
        <f>SUBTOTAL(9,AG48:AG66)</f>
        <v>0</v>
      </c>
      <c r="AH47" s="205"/>
      <c r="AI47" s="398" t="str">
        <f>IFERROR(AC47/'JSO (t-1)'!AC47-1,"")</f>
        <v/>
      </c>
      <c r="AJ47" s="398" t="str">
        <f>IFERROR(AD47/'JSO (t-1)'!AD47-1,"")</f>
        <v/>
      </c>
      <c r="AK47" s="398" t="str">
        <f>IFERROR(AE47/'JSO (t-1)'!AE47-1,"")</f>
        <v/>
      </c>
      <c r="AL47" s="398" t="str">
        <f>IFERROR(AF47/'JSO (t-1)'!AF47-1,"")</f>
        <v/>
      </c>
      <c r="AM47" s="398" t="str">
        <f>IFERROR(AG47/'JSO (t-1)'!AG47-1,"")</f>
        <v/>
      </c>
      <c r="AN47" s="205"/>
    </row>
    <row r="48" spans="1:40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v>0</v>
      </c>
      <c r="H48" s="252" t="s">
        <v>120</v>
      </c>
      <c r="I48" s="252">
        <v>0</v>
      </c>
      <c r="J48" s="252">
        <v>0</v>
      </c>
      <c r="K48" s="252">
        <v>0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0</v>
      </c>
      <c r="R48" s="252" t="s">
        <v>120</v>
      </c>
      <c r="S48" s="252">
        <v>0</v>
      </c>
      <c r="T48" s="212" t="s">
        <v>120</v>
      </c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0</v>
      </c>
      <c r="AD48" s="213">
        <f>SUMPRODUCT($H48:$O48,'Q (t)'!$H48:$O48)/100</f>
        <v>0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0</v>
      </c>
      <c r="AH48" s="205"/>
      <c r="AI48" s="399" t="str">
        <f>IFERROR(AC48/'JSO (t-1)'!AC48-1,"")</f>
        <v/>
      </c>
      <c r="AJ48" s="399" t="str">
        <f>IFERROR(AD48/'JSO (t-1)'!AD48-1,"")</f>
        <v/>
      </c>
      <c r="AK48" s="399" t="str">
        <f>IFERROR(AE48/'JSO (t-1)'!AE48-1,"")</f>
        <v/>
      </c>
      <c r="AL48" s="399" t="str">
        <f>IFERROR(AF48/'JSO (t-1)'!AF48-1,"")</f>
        <v/>
      </c>
      <c r="AM48" s="399" t="str">
        <f>IFERROR(AG48/'JSO (t-1)'!AG48-1,"")</f>
        <v/>
      </c>
      <c r="AN48" s="205"/>
    </row>
    <row r="49" spans="3:40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0</v>
      </c>
      <c r="H49" s="252" t="s">
        <v>120</v>
      </c>
      <c r="I49" s="252">
        <v>0</v>
      </c>
      <c r="J49" s="252">
        <v>0</v>
      </c>
      <c r="K49" s="252">
        <v>0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12" t="s">
        <v>120</v>
      </c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0</v>
      </c>
      <c r="AD49" s="213">
        <f>SUMPRODUCT($H49:$O49,'Q (t)'!$H49:$O49)/100</f>
        <v>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0</v>
      </c>
      <c r="AH49" s="205"/>
      <c r="AI49" s="399" t="str">
        <f>IFERROR(AC49/'JSO (t-1)'!AC49-1,"")</f>
        <v/>
      </c>
      <c r="AJ49" s="399" t="str">
        <f>IFERROR(AD49/'JSO (t-1)'!AD49-1,"")</f>
        <v/>
      </c>
      <c r="AK49" s="399" t="str">
        <f>IFERROR(AE49/'JSO (t-1)'!AE49-1,"")</f>
        <v/>
      </c>
      <c r="AL49" s="399" t="str">
        <f>IFERROR(AF49/'JSO (t-1)'!AF49-1,"")</f>
        <v/>
      </c>
      <c r="AM49" s="399" t="str">
        <f>IFERROR(AG49/'JSO (t-1)'!AG49-1,"")</f>
        <v/>
      </c>
      <c r="AN49" s="205"/>
    </row>
    <row r="50" spans="3:40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0</v>
      </c>
      <c r="H50" s="252" t="s">
        <v>120</v>
      </c>
      <c r="I50" s="252">
        <v>0</v>
      </c>
      <c r="J50" s="252">
        <v>0</v>
      </c>
      <c r="K50" s="252">
        <v>0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12" t="s">
        <v>120</v>
      </c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0</v>
      </c>
      <c r="AD50" s="213">
        <f>SUMPRODUCT($H50:$O50,'Q (t)'!$H50:$O50)/100</f>
        <v>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0</v>
      </c>
      <c r="AH50" s="205"/>
      <c r="AI50" s="399" t="str">
        <f>IFERROR(AC50/'JSO (t-1)'!AC50-1,"")</f>
        <v/>
      </c>
      <c r="AJ50" s="399" t="str">
        <f>IFERROR(AD50/'JSO (t-1)'!AD50-1,"")</f>
        <v/>
      </c>
      <c r="AK50" s="399" t="str">
        <f>IFERROR(AE50/'JSO (t-1)'!AE50-1,"")</f>
        <v/>
      </c>
      <c r="AL50" s="399" t="str">
        <f>IFERROR(AF50/'JSO (t-1)'!AF50-1,"")</f>
        <v/>
      </c>
      <c r="AM50" s="399" t="str">
        <f>IFERROR(AG50/'JSO (t-1)'!AG50-1,"")</f>
        <v/>
      </c>
      <c r="AN50" s="205"/>
    </row>
    <row r="51" spans="3:40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0</v>
      </c>
      <c r="H51" s="252" t="s">
        <v>120</v>
      </c>
      <c r="I51" s="252">
        <v>0</v>
      </c>
      <c r="J51" s="252">
        <v>0</v>
      </c>
      <c r="K51" s="252">
        <v>0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12" t="s">
        <v>120</v>
      </c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0</v>
      </c>
      <c r="AD51" s="213">
        <f>SUMPRODUCT($H51:$O51,'Q (t)'!$H51:$O51)/100</f>
        <v>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0</v>
      </c>
      <c r="AH51" s="205"/>
      <c r="AI51" s="399" t="str">
        <f>IFERROR(AC51/'JSO (t-1)'!AC51-1,"")</f>
        <v/>
      </c>
      <c r="AJ51" s="399" t="str">
        <f>IFERROR(AD51/'JSO (t-1)'!AD51-1,"")</f>
        <v/>
      </c>
      <c r="AK51" s="399" t="str">
        <f>IFERROR(AE51/'JSO (t-1)'!AE51-1,"")</f>
        <v/>
      </c>
      <c r="AL51" s="399" t="str">
        <f>IFERROR(AF51/'JSO (t-1)'!AF51-1,"")</f>
        <v/>
      </c>
      <c r="AM51" s="399" t="str">
        <f>IFERROR(AG51/'JSO (t-1)'!AG51-1,"")</f>
        <v/>
      </c>
      <c r="AN51" s="205"/>
    </row>
    <row r="52" spans="3:40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0</v>
      </c>
      <c r="H52" s="252" t="s">
        <v>120</v>
      </c>
      <c r="I52" s="252">
        <v>0</v>
      </c>
      <c r="J52" s="252">
        <v>0</v>
      </c>
      <c r="K52" s="252">
        <v>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0</v>
      </c>
      <c r="R52" s="252" t="s">
        <v>120</v>
      </c>
      <c r="S52" s="252">
        <v>0</v>
      </c>
      <c r="T52" s="212" t="s">
        <v>120</v>
      </c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0</v>
      </c>
      <c r="AD52" s="213">
        <f>SUMPRODUCT($H52:$O52,'Q (t)'!$H52:$O52)/100</f>
        <v>0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2"/>
        <v>0</v>
      </c>
      <c r="AH52" s="205"/>
      <c r="AI52" s="399" t="str">
        <f>IFERROR(AC52/'JSO (t-1)'!AC52-1,"")</f>
        <v/>
      </c>
      <c r="AJ52" s="399" t="str">
        <f>IFERROR(AD52/'JSO (t-1)'!AD52-1,"")</f>
        <v/>
      </c>
      <c r="AK52" s="399" t="str">
        <f>IFERROR(AE52/'JSO (t-1)'!AE52-1,"")</f>
        <v/>
      </c>
      <c r="AL52" s="399" t="str">
        <f>IFERROR(AF52/'JSO (t-1)'!AF52-1,"")</f>
        <v/>
      </c>
      <c r="AM52" s="399" t="str">
        <f>IFERROR(AG52/'JSO (t-1)'!AG52-1,"")</f>
        <v/>
      </c>
      <c r="AN52" s="205"/>
    </row>
    <row r="53" spans="3:40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0</v>
      </c>
      <c r="H53" s="252" t="s">
        <v>120</v>
      </c>
      <c r="I53" s="252">
        <v>0</v>
      </c>
      <c r="J53" s="252">
        <v>0</v>
      </c>
      <c r="K53" s="252">
        <v>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0</v>
      </c>
      <c r="R53" s="252" t="s">
        <v>120</v>
      </c>
      <c r="S53" s="252">
        <v>0</v>
      </c>
      <c r="T53" s="212" t="s">
        <v>120</v>
      </c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0</v>
      </c>
      <c r="AD53" s="213">
        <f>SUMPRODUCT($H53:$O53,'Q (t)'!$H53:$O53)/100</f>
        <v>0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2"/>
        <v>0</v>
      </c>
      <c r="AH53" s="205"/>
      <c r="AI53" s="399" t="str">
        <f>IFERROR(AC53/'JSO (t-1)'!AC53-1,"")</f>
        <v/>
      </c>
      <c r="AJ53" s="399" t="str">
        <f>IFERROR(AD53/'JSO (t-1)'!AD53-1,"")</f>
        <v/>
      </c>
      <c r="AK53" s="399" t="str">
        <f>IFERROR(AE53/'JSO (t-1)'!AE53-1,"")</f>
        <v/>
      </c>
      <c r="AL53" s="399" t="str">
        <f>IFERROR(AF53/'JSO (t-1)'!AF53-1,"")</f>
        <v/>
      </c>
      <c r="AM53" s="399" t="str">
        <f>IFERROR(AG53/'JSO (t-1)'!AG53-1,"")</f>
        <v/>
      </c>
      <c r="AN53" s="205"/>
    </row>
    <row r="54" spans="3:40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0</v>
      </c>
      <c r="H54" s="252" t="s">
        <v>120</v>
      </c>
      <c r="I54" s="252">
        <v>0</v>
      </c>
      <c r="J54" s="252">
        <v>0</v>
      </c>
      <c r="K54" s="252">
        <v>0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12" t="s">
        <v>120</v>
      </c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0</v>
      </c>
      <c r="AD54" s="213">
        <f>SUMPRODUCT($H54:$O54,'Q (t)'!$H54:$O54)/100</f>
        <v>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0</v>
      </c>
      <c r="AH54" s="205"/>
      <c r="AI54" s="399" t="str">
        <f>IFERROR(AC54/'JSO (t-1)'!AC54-1,"")</f>
        <v/>
      </c>
      <c r="AJ54" s="399" t="str">
        <f>IFERROR(AD54/'JSO (t-1)'!AD54-1,"")</f>
        <v/>
      </c>
      <c r="AK54" s="399" t="str">
        <f>IFERROR(AE54/'JSO (t-1)'!AE54-1,"")</f>
        <v/>
      </c>
      <c r="AL54" s="399" t="str">
        <f>IFERROR(AF54/'JSO (t-1)'!AF54-1,"")</f>
        <v/>
      </c>
      <c r="AM54" s="399" t="str">
        <f>IFERROR(AG54/'JSO (t-1)'!AG54-1,"")</f>
        <v/>
      </c>
      <c r="AN54" s="205"/>
    </row>
    <row r="55" spans="3:40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0</v>
      </c>
      <c r="H55" s="252" t="s">
        <v>120</v>
      </c>
      <c r="I55" s="252">
        <v>0</v>
      </c>
      <c r="J55" s="252">
        <v>0</v>
      </c>
      <c r="K55" s="252">
        <v>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0</v>
      </c>
      <c r="R55" s="252" t="s">
        <v>120</v>
      </c>
      <c r="S55" s="252">
        <v>0</v>
      </c>
      <c r="T55" s="212" t="s">
        <v>120</v>
      </c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0</v>
      </c>
      <c r="AD55" s="213">
        <f>SUMPRODUCT($H55:$O55,'Q (t)'!$H55:$O55)/100</f>
        <v>0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2"/>
        <v>0</v>
      </c>
      <c r="AH55" s="205"/>
      <c r="AI55" s="399" t="str">
        <f>IFERROR(AC55/'JSO (t-1)'!AC55-1,"")</f>
        <v/>
      </c>
      <c r="AJ55" s="399" t="str">
        <f>IFERROR(AD55/'JSO (t-1)'!AD55-1,"")</f>
        <v/>
      </c>
      <c r="AK55" s="399" t="str">
        <f>IFERROR(AE55/'JSO (t-1)'!AE55-1,"")</f>
        <v/>
      </c>
      <c r="AL55" s="399" t="str">
        <f>IFERROR(AF55/'JSO (t-1)'!AF55-1,"")</f>
        <v/>
      </c>
      <c r="AM55" s="399" t="str">
        <f>IFERROR(AG55/'JSO (t-1)'!AG55-1,"")</f>
        <v/>
      </c>
      <c r="AN55" s="205"/>
    </row>
    <row r="56" spans="3:40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 t="s">
        <v>120</v>
      </c>
      <c r="R56" s="252" t="s">
        <v>120</v>
      </c>
      <c r="S56" s="252" t="s">
        <v>120</v>
      </c>
      <c r="T56" s="212" t="s">
        <v>120</v>
      </c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0</v>
      </c>
      <c r="AD56" s="213">
        <f>SUMPRODUCT($H56:$O56,'Q (t)'!$H56:$O56)/100</f>
        <v>0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2"/>
        <v>0</v>
      </c>
      <c r="AH56" s="205"/>
      <c r="AI56" s="399" t="str">
        <f>IFERROR(AC56/'JSO (t-1)'!AC56-1,"")</f>
        <v/>
      </c>
      <c r="AJ56" s="399" t="str">
        <f>IFERROR(AD56/'JSO (t-1)'!AD56-1,"")</f>
        <v/>
      </c>
      <c r="AK56" s="399" t="str">
        <f>IFERROR(AE56/'JSO (t-1)'!AE56-1,"")</f>
        <v/>
      </c>
      <c r="AL56" s="399" t="str">
        <f>IFERROR(AF56/'JSO (t-1)'!AF56-1,"")</f>
        <v/>
      </c>
      <c r="AM56" s="399" t="str">
        <f>IFERROR(AG56/'JSO (t-1)'!AG56-1,"")</f>
        <v/>
      </c>
      <c r="AN56" s="205"/>
    </row>
    <row r="57" spans="3:40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0</v>
      </c>
      <c r="H57" s="252" t="s">
        <v>120</v>
      </c>
      <c r="I57" s="252">
        <v>0</v>
      </c>
      <c r="J57" s="252">
        <v>0</v>
      </c>
      <c r="K57" s="252">
        <v>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0</v>
      </c>
      <c r="R57" s="252" t="s">
        <v>120</v>
      </c>
      <c r="S57" s="252">
        <v>0</v>
      </c>
      <c r="T57" s="212" t="s">
        <v>120</v>
      </c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0</v>
      </c>
      <c r="AD57" s="213">
        <f>SUMPRODUCT($H57:$O57,'Q (t)'!$H57:$O57)/100</f>
        <v>0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2"/>
        <v>0</v>
      </c>
      <c r="AH57" s="205"/>
      <c r="AI57" s="399" t="str">
        <f>IFERROR(AC57/'JSO (t-1)'!AC57-1,"")</f>
        <v/>
      </c>
      <c r="AJ57" s="399" t="str">
        <f>IFERROR(AD57/'JSO (t-1)'!AD57-1,"")</f>
        <v/>
      </c>
      <c r="AK57" s="399" t="str">
        <f>IFERROR(AE57/'JSO (t-1)'!AE57-1,"")</f>
        <v/>
      </c>
      <c r="AL57" s="399" t="str">
        <f>IFERROR(AF57/'JSO (t-1)'!AF57-1,"")</f>
        <v/>
      </c>
      <c r="AM57" s="399" t="str">
        <f>IFERROR(AG57/'JSO (t-1)'!AG57-1,"")</f>
        <v/>
      </c>
      <c r="AN57" s="205"/>
    </row>
    <row r="58" spans="3:40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0</v>
      </c>
      <c r="H58" s="252" t="s">
        <v>120</v>
      </c>
      <c r="I58" s="252">
        <v>0</v>
      </c>
      <c r="J58" s="252">
        <v>0</v>
      </c>
      <c r="K58" s="252">
        <v>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0</v>
      </c>
      <c r="R58" s="252" t="s">
        <v>120</v>
      </c>
      <c r="S58" s="252">
        <v>0</v>
      </c>
      <c r="T58" s="212" t="s">
        <v>120</v>
      </c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0</v>
      </c>
      <c r="AD58" s="213">
        <f>SUMPRODUCT($H58:$O58,'Q (t)'!$H58:$O58)/100</f>
        <v>0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2"/>
        <v>0</v>
      </c>
      <c r="AH58" s="205"/>
      <c r="AI58" s="399" t="str">
        <f>IFERROR(AC58/'JSO (t-1)'!AC58-1,"")</f>
        <v/>
      </c>
      <c r="AJ58" s="399" t="str">
        <f>IFERROR(AD58/'JSO (t-1)'!AD58-1,"")</f>
        <v/>
      </c>
      <c r="AK58" s="399" t="str">
        <f>IFERROR(AE58/'JSO (t-1)'!AE58-1,"")</f>
        <v/>
      </c>
      <c r="AL58" s="399" t="str">
        <f>IFERROR(AF58/'JSO (t-1)'!AF58-1,"")</f>
        <v/>
      </c>
      <c r="AM58" s="399" t="str">
        <f>IFERROR(AG58/'JSO (t-1)'!AG58-1,"")</f>
        <v/>
      </c>
      <c r="AN58" s="205"/>
    </row>
    <row r="59" spans="3:40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0</v>
      </c>
      <c r="H59" s="252" t="s">
        <v>120</v>
      </c>
      <c r="I59" s="252">
        <v>0</v>
      </c>
      <c r="J59" s="252">
        <v>0</v>
      </c>
      <c r="K59" s="252">
        <v>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0</v>
      </c>
      <c r="R59" s="252" t="s">
        <v>120</v>
      </c>
      <c r="S59" s="252">
        <v>0</v>
      </c>
      <c r="T59" s="212" t="s">
        <v>120</v>
      </c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0</v>
      </c>
      <c r="AD59" s="213">
        <f>SUMPRODUCT($H59:$O59,'Q (t)'!$H59:$O59)/100</f>
        <v>0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2"/>
        <v>0</v>
      </c>
      <c r="AH59" s="205"/>
      <c r="AI59" s="399" t="str">
        <f>IFERROR(AC59/'JSO (t-1)'!AC59-1,"")</f>
        <v/>
      </c>
      <c r="AJ59" s="399" t="str">
        <f>IFERROR(AD59/'JSO (t-1)'!AD59-1,"")</f>
        <v/>
      </c>
      <c r="AK59" s="399" t="str">
        <f>IFERROR(AE59/'JSO (t-1)'!AE59-1,"")</f>
        <v/>
      </c>
      <c r="AL59" s="399" t="str">
        <f>IFERROR(AF59/'JSO (t-1)'!AF59-1,"")</f>
        <v/>
      </c>
      <c r="AM59" s="399" t="str">
        <f>IFERROR(AG59/'JSO (t-1)'!AG59-1,"")</f>
        <v/>
      </c>
      <c r="AN59" s="205"/>
    </row>
    <row r="60" spans="3:40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0</v>
      </c>
      <c r="H60" s="252" t="s">
        <v>120</v>
      </c>
      <c r="I60" s="252">
        <v>0</v>
      </c>
      <c r="J60" s="252">
        <v>0</v>
      </c>
      <c r="K60" s="252">
        <v>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0</v>
      </c>
      <c r="R60" s="252" t="s">
        <v>120</v>
      </c>
      <c r="S60" s="252">
        <v>0</v>
      </c>
      <c r="T60" s="212" t="s">
        <v>120</v>
      </c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0</v>
      </c>
      <c r="AD60" s="213">
        <f>SUMPRODUCT($H60:$O60,'Q (t)'!$H60:$O60)/100</f>
        <v>0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2"/>
        <v>0</v>
      </c>
      <c r="AH60" s="205"/>
      <c r="AI60" s="399" t="str">
        <f>IFERROR(AC60/'JSO (t-1)'!AC60-1,"")</f>
        <v/>
      </c>
      <c r="AJ60" s="399" t="str">
        <f>IFERROR(AD60/'JSO (t-1)'!AD60-1,"")</f>
        <v/>
      </c>
      <c r="AK60" s="399" t="str">
        <f>IFERROR(AE60/'JSO (t-1)'!AE60-1,"")</f>
        <v/>
      </c>
      <c r="AL60" s="399" t="str">
        <f>IFERROR(AF60/'JSO (t-1)'!AF60-1,"")</f>
        <v/>
      </c>
      <c r="AM60" s="399" t="str">
        <f>IFERROR(AG60/'JSO (t-1)'!AG60-1,"")</f>
        <v/>
      </c>
      <c r="AN60" s="205"/>
    </row>
    <row r="61" spans="3:40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0</v>
      </c>
      <c r="H61" s="252" t="s">
        <v>120</v>
      </c>
      <c r="I61" s="252">
        <v>0</v>
      </c>
      <c r="J61" s="252">
        <v>0</v>
      </c>
      <c r="K61" s="252">
        <v>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0</v>
      </c>
      <c r="R61" s="252" t="s">
        <v>120</v>
      </c>
      <c r="S61" s="252">
        <v>0</v>
      </c>
      <c r="T61" s="212" t="s">
        <v>120</v>
      </c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0</v>
      </c>
      <c r="AD61" s="213">
        <f>SUMPRODUCT($H61:$O61,'Q (t)'!$H61:$O61)/100</f>
        <v>0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2"/>
        <v>0</v>
      </c>
      <c r="AH61" s="205"/>
      <c r="AI61" s="399" t="str">
        <f>IFERROR(AC61/'JSO (t-1)'!AC61-1,"")</f>
        <v/>
      </c>
      <c r="AJ61" s="399" t="str">
        <f>IFERROR(AD61/'JSO (t-1)'!AD61-1,"")</f>
        <v/>
      </c>
      <c r="AK61" s="399" t="str">
        <f>IFERROR(AE61/'JSO (t-1)'!AE61-1,"")</f>
        <v/>
      </c>
      <c r="AL61" s="399" t="str">
        <f>IFERROR(AF61/'JSO (t-1)'!AF61-1,"")</f>
        <v/>
      </c>
      <c r="AM61" s="399" t="str">
        <f>IFERROR(AG61/'JSO (t-1)'!AG61-1,"")</f>
        <v/>
      </c>
      <c r="AN61" s="205"/>
    </row>
    <row r="62" spans="3:40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0</v>
      </c>
      <c r="H62" s="252" t="s">
        <v>120</v>
      </c>
      <c r="I62" s="252">
        <v>0</v>
      </c>
      <c r="J62" s="252">
        <v>0</v>
      </c>
      <c r="K62" s="252">
        <v>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0</v>
      </c>
      <c r="R62" s="252" t="s">
        <v>120</v>
      </c>
      <c r="S62" s="252">
        <v>0</v>
      </c>
      <c r="T62" s="212" t="s">
        <v>120</v>
      </c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0</v>
      </c>
      <c r="AD62" s="213">
        <f>SUMPRODUCT($H62:$O62,'Q (t)'!$H62:$O62)/100</f>
        <v>0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2"/>
        <v>0</v>
      </c>
      <c r="AH62" s="205"/>
      <c r="AI62" s="399" t="str">
        <f>IFERROR(AC62/'JSO (t-1)'!AC62-1,"")</f>
        <v/>
      </c>
      <c r="AJ62" s="399" t="str">
        <f>IFERROR(AD62/'JSO (t-1)'!AD62-1,"")</f>
        <v/>
      </c>
      <c r="AK62" s="399" t="str">
        <f>IFERROR(AE62/'JSO (t-1)'!AE62-1,"")</f>
        <v/>
      </c>
      <c r="AL62" s="399" t="str">
        <f>IFERROR(AF62/'JSO (t-1)'!AF62-1,"")</f>
        <v/>
      </c>
      <c r="AM62" s="399" t="str">
        <f>IFERROR(AG62/'JSO (t-1)'!AG62-1,"")</f>
        <v/>
      </c>
      <c r="AN62" s="205"/>
    </row>
    <row r="63" spans="3:40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0</v>
      </c>
      <c r="H63" s="252" t="s">
        <v>120</v>
      </c>
      <c r="I63" s="252">
        <v>0</v>
      </c>
      <c r="J63" s="252">
        <v>0</v>
      </c>
      <c r="K63" s="252">
        <v>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0</v>
      </c>
      <c r="R63" s="252" t="s">
        <v>120</v>
      </c>
      <c r="S63" s="252">
        <v>0</v>
      </c>
      <c r="T63" s="212" t="s">
        <v>120</v>
      </c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0</v>
      </c>
      <c r="AD63" s="213">
        <f>SUMPRODUCT($H63:$O63,'Q (t)'!$H63:$O63)/100</f>
        <v>0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2"/>
        <v>0</v>
      </c>
      <c r="AH63" s="205"/>
      <c r="AI63" s="399" t="str">
        <f>IFERROR(AC63/'JSO (t-1)'!AC63-1,"")</f>
        <v/>
      </c>
      <c r="AJ63" s="399" t="str">
        <f>IFERROR(AD63/'JSO (t-1)'!AD63-1,"")</f>
        <v/>
      </c>
      <c r="AK63" s="399" t="str">
        <f>IFERROR(AE63/'JSO (t-1)'!AE63-1,"")</f>
        <v/>
      </c>
      <c r="AL63" s="399" t="str">
        <f>IFERROR(AF63/'JSO (t-1)'!AF63-1,"")</f>
        <v/>
      </c>
      <c r="AM63" s="399" t="str">
        <f>IFERROR(AG63/'JSO (t-1)'!AG63-1,"")</f>
        <v/>
      </c>
      <c r="AN63" s="205"/>
    </row>
    <row r="64" spans="3:40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0</v>
      </c>
      <c r="H64" s="252" t="s">
        <v>120</v>
      </c>
      <c r="I64" s="252">
        <v>0</v>
      </c>
      <c r="J64" s="252">
        <v>0</v>
      </c>
      <c r="K64" s="252">
        <v>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0</v>
      </c>
      <c r="R64" s="252" t="s">
        <v>120</v>
      </c>
      <c r="S64" s="252">
        <v>0</v>
      </c>
      <c r="T64" s="212" t="s">
        <v>120</v>
      </c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0</v>
      </c>
      <c r="AD64" s="213">
        <f>SUMPRODUCT($H64:$O64,'Q (t)'!$H64:$O64)/100</f>
        <v>0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0</v>
      </c>
      <c r="AH64" s="205"/>
      <c r="AI64" s="399" t="str">
        <f>IFERROR(AC64/'JSO (t-1)'!AC64-1,"")</f>
        <v/>
      </c>
      <c r="AJ64" s="399" t="str">
        <f>IFERROR(AD64/'JSO (t-1)'!AD64-1,"")</f>
        <v/>
      </c>
      <c r="AK64" s="399" t="str">
        <f>IFERROR(AE64/'JSO (t-1)'!AE64-1,"")</f>
        <v/>
      </c>
      <c r="AL64" s="399" t="str">
        <f>IFERROR(AF64/'JSO (t-1)'!AF64-1,"")</f>
        <v/>
      </c>
      <c r="AM64" s="399" t="str">
        <f>IFERROR(AG64/'JSO (t-1)'!AG64-1,"")</f>
        <v/>
      </c>
      <c r="AN64" s="205"/>
    </row>
    <row r="65" spans="1:40" s="24" customFormat="1" x14ac:dyDescent="0.2"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">
        <v>120</v>
      </c>
      <c r="H65" s="252" t="s">
        <v>120</v>
      </c>
      <c r="I65" s="252" t="s">
        <v>120</v>
      </c>
      <c r="J65" s="252" t="s">
        <v>120</v>
      </c>
      <c r="K65" s="252" t="s">
        <v>120</v>
      </c>
      <c r="L65" s="252" t="s">
        <v>120</v>
      </c>
      <c r="M65" s="252" t="s">
        <v>120</v>
      </c>
      <c r="N65" s="252" t="s">
        <v>120</v>
      </c>
      <c r="O65" s="252" t="s">
        <v>120</v>
      </c>
      <c r="P65" s="252" t="s">
        <v>120</v>
      </c>
      <c r="Q65" s="252" t="s">
        <v>120</v>
      </c>
      <c r="R65" s="252" t="s">
        <v>120</v>
      </c>
      <c r="S65" s="252" t="s">
        <v>120</v>
      </c>
      <c r="T65" s="212" t="s">
        <v>120</v>
      </c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IFERROR(AC65/'JSO (t-1)'!AC65-1,"")</f>
        <v/>
      </c>
      <c r="AJ65" s="399" t="str">
        <f>IFERROR(AD65/'JSO (t-1)'!AD65-1,"")</f>
        <v/>
      </c>
      <c r="AK65" s="399" t="str">
        <f>IFERROR(AE65/'JSO (t-1)'!AE65-1,"")</f>
        <v/>
      </c>
      <c r="AL65" s="399" t="str">
        <f>IFERROR(AF65/'JSO (t-1)'!AF65-1,"")</f>
        <v/>
      </c>
      <c r="AM65" s="399" t="str">
        <f>IFERROR(AG65/'JSO (t-1)'!AG65-1,"")</f>
        <v/>
      </c>
      <c r="AN65" s="205"/>
    </row>
    <row r="66" spans="1:40" s="24" customFormat="1" x14ac:dyDescent="0.2"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">
        <v>120</v>
      </c>
      <c r="H66" s="252" t="s">
        <v>120</v>
      </c>
      <c r="I66" s="252" t="s">
        <v>120</v>
      </c>
      <c r="J66" s="252" t="s">
        <v>120</v>
      </c>
      <c r="K66" s="252" t="s">
        <v>120</v>
      </c>
      <c r="L66" s="252" t="s">
        <v>120</v>
      </c>
      <c r="M66" s="252" t="s">
        <v>120</v>
      </c>
      <c r="N66" s="252" t="s">
        <v>120</v>
      </c>
      <c r="O66" s="252" t="s">
        <v>120</v>
      </c>
      <c r="P66" s="252" t="s">
        <v>120</v>
      </c>
      <c r="Q66" s="252" t="s">
        <v>120</v>
      </c>
      <c r="R66" s="252" t="s">
        <v>120</v>
      </c>
      <c r="S66" s="252" t="s">
        <v>120</v>
      </c>
      <c r="T66" s="212" t="s">
        <v>120</v>
      </c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  <c r="AH66" s="205"/>
      <c r="AI66" s="399" t="str">
        <f>IFERROR(AC66/'JSO (t-1)'!AC66-1,"")</f>
        <v/>
      </c>
      <c r="AJ66" s="399" t="str">
        <f>IFERROR(AD66/'JSO (t-1)'!AD66-1,"")</f>
        <v/>
      </c>
      <c r="AK66" s="399" t="str">
        <f>IFERROR(AE66/'JSO (t-1)'!AE66-1,"")</f>
        <v/>
      </c>
      <c r="AL66" s="399" t="str">
        <f>IFERROR(AF66/'JSO (t-1)'!AF66-1,"")</f>
        <v/>
      </c>
      <c r="AM66" s="399" t="str">
        <f>IFERROR(AG66/'JSO (t-1)'!AG66-1,"")</f>
        <v/>
      </c>
      <c r="AN66" s="205"/>
    </row>
    <row r="67" spans="1:40" s="203" customFormat="1" x14ac:dyDescent="0.2">
      <c r="A67" s="225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  <c r="AH67" s="205"/>
      <c r="AI67" s="398" t="str">
        <f>IFERROR(AC67/'JSO (t-1)'!AC67-1,"")</f>
        <v/>
      </c>
      <c r="AJ67" s="398" t="str">
        <f>IFERROR(AD67/'JSO (t-1)'!AD67-1,"")</f>
        <v/>
      </c>
      <c r="AK67" s="398" t="str">
        <f>IFERROR(AE67/'JSO (t-1)'!AE67-1,"")</f>
        <v/>
      </c>
      <c r="AL67" s="398" t="str">
        <f>IFERROR(AF67/'JSO (t-1)'!AF67-1,"")</f>
        <v/>
      </c>
      <c r="AM67" s="398" t="str">
        <f>IFERROR(AG67/'JSO (t-1)'!AG67-1,"")</f>
        <v/>
      </c>
      <c r="AN67" s="205"/>
    </row>
    <row r="68" spans="1:40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0</v>
      </c>
      <c r="H68" s="252" t="s">
        <v>120</v>
      </c>
      <c r="I68" s="252">
        <v>0</v>
      </c>
      <c r="J68" s="252">
        <v>0</v>
      </c>
      <c r="K68" s="252">
        <v>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0</v>
      </c>
      <c r="R68" s="252" t="s">
        <v>120</v>
      </c>
      <c r="S68" s="252">
        <v>0</v>
      </c>
      <c r="T68" s="212" t="s">
        <v>120</v>
      </c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3">SUM(AC68:AF68)</f>
        <v>0</v>
      </c>
      <c r="AH68" s="205"/>
      <c r="AI68" s="399" t="str">
        <f>IFERROR(AC68/'JSO (t-1)'!AC68-1,"")</f>
        <v/>
      </c>
      <c r="AJ68" s="399" t="str">
        <f>IFERROR(AD68/'JSO (t-1)'!AD68-1,"")</f>
        <v/>
      </c>
      <c r="AK68" s="399" t="str">
        <f>IFERROR(AE68/'JSO (t-1)'!AE68-1,"")</f>
        <v/>
      </c>
      <c r="AL68" s="399" t="str">
        <f>IFERROR(AF68/'JSO (t-1)'!AF68-1,"")</f>
        <v/>
      </c>
      <c r="AM68" s="399" t="str">
        <f>IFERROR(AG68/'JSO (t-1)'!AG68-1,"")</f>
        <v/>
      </c>
      <c r="AN68" s="205"/>
    </row>
    <row r="69" spans="1:40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0</v>
      </c>
      <c r="H69" s="252" t="s">
        <v>120</v>
      </c>
      <c r="I69" s="252">
        <v>0</v>
      </c>
      <c r="J69" s="252">
        <v>0</v>
      </c>
      <c r="K69" s="252">
        <v>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0</v>
      </c>
      <c r="R69" s="252" t="s">
        <v>120</v>
      </c>
      <c r="S69" s="252">
        <v>0</v>
      </c>
      <c r="T69" s="212" t="s">
        <v>120</v>
      </c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3"/>
        <v>0</v>
      </c>
      <c r="AH69" s="205"/>
      <c r="AI69" s="399" t="str">
        <f>IFERROR(AC69/'JSO (t-1)'!AC69-1,"")</f>
        <v/>
      </c>
      <c r="AJ69" s="399" t="str">
        <f>IFERROR(AD69/'JSO (t-1)'!AD69-1,"")</f>
        <v/>
      </c>
      <c r="AK69" s="399" t="str">
        <f>IFERROR(AE69/'JSO (t-1)'!AE69-1,"")</f>
        <v/>
      </c>
      <c r="AL69" s="399" t="str">
        <f>IFERROR(AF69/'JSO (t-1)'!AF69-1,"")</f>
        <v/>
      </c>
      <c r="AM69" s="399" t="str">
        <f>IFERROR(AG69/'JSO (t-1)'!AG69-1,"")</f>
        <v/>
      </c>
      <c r="AN69" s="205"/>
    </row>
    <row r="70" spans="1:40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0</v>
      </c>
      <c r="H70" s="252" t="s">
        <v>120</v>
      </c>
      <c r="I70" s="252">
        <v>0</v>
      </c>
      <c r="J70" s="252">
        <v>0</v>
      </c>
      <c r="K70" s="252">
        <v>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0</v>
      </c>
      <c r="R70" s="252" t="s">
        <v>120</v>
      </c>
      <c r="S70" s="252">
        <v>0</v>
      </c>
      <c r="T70" s="212" t="s">
        <v>120</v>
      </c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3"/>
        <v>0</v>
      </c>
      <c r="AH70" s="205"/>
      <c r="AI70" s="399" t="str">
        <f>IFERROR(AC70/'JSO (t-1)'!AC70-1,"")</f>
        <v/>
      </c>
      <c r="AJ70" s="399" t="str">
        <f>IFERROR(AD70/'JSO (t-1)'!AD70-1,"")</f>
        <v/>
      </c>
      <c r="AK70" s="399" t="str">
        <f>IFERROR(AE70/'JSO (t-1)'!AE70-1,"")</f>
        <v/>
      </c>
      <c r="AL70" s="399" t="str">
        <f>IFERROR(AF70/'JSO (t-1)'!AF70-1,"")</f>
        <v/>
      </c>
      <c r="AM70" s="399" t="str">
        <f>IFERROR(AG70/'JSO (t-1)'!AG70-1,"")</f>
        <v/>
      </c>
      <c r="AN70" s="205"/>
    </row>
    <row r="71" spans="1:40" s="153" customFormat="1" x14ac:dyDescent="0.2"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0</v>
      </c>
      <c r="H71" s="252" t="s">
        <v>120</v>
      </c>
      <c r="I71" s="252">
        <v>0</v>
      </c>
      <c r="J71" s="252">
        <v>0</v>
      </c>
      <c r="K71" s="252">
        <v>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0</v>
      </c>
      <c r="R71" s="252" t="s">
        <v>120</v>
      </c>
      <c r="S71" s="252">
        <v>0</v>
      </c>
      <c r="T71" s="212" t="s">
        <v>120</v>
      </c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3"/>
        <v>0</v>
      </c>
      <c r="AH71" s="205"/>
      <c r="AI71" s="399" t="str">
        <f>IFERROR(AC71/'JSO (t-1)'!AC71-1,"")</f>
        <v/>
      </c>
      <c r="AJ71" s="399" t="str">
        <f>IFERROR(AD71/'JSO (t-1)'!AD71-1,"")</f>
        <v/>
      </c>
      <c r="AK71" s="399" t="str">
        <f>IFERROR(AE71/'JSO (t-1)'!AE71-1,"")</f>
        <v/>
      </c>
      <c r="AL71" s="399" t="str">
        <f>IFERROR(AF71/'JSO (t-1)'!AF71-1,"")</f>
        <v/>
      </c>
      <c r="AM71" s="399" t="str">
        <f>IFERROR(AG71/'JSO (t-1)'!AG71-1,"")</f>
        <v/>
      </c>
      <c r="AN71" s="205"/>
    </row>
    <row r="72" spans="1:40" s="24" customFormat="1" x14ac:dyDescent="0.2"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">
        <v>120</v>
      </c>
      <c r="H72" s="252" t="s">
        <v>120</v>
      </c>
      <c r="I72" s="252" t="s">
        <v>120</v>
      </c>
      <c r="J72" s="252" t="s">
        <v>120</v>
      </c>
      <c r="K72" s="252" t="s">
        <v>120</v>
      </c>
      <c r="L72" s="252" t="s">
        <v>120</v>
      </c>
      <c r="M72" s="252" t="s">
        <v>120</v>
      </c>
      <c r="N72" s="252" t="s">
        <v>120</v>
      </c>
      <c r="O72" s="252" t="s">
        <v>120</v>
      </c>
      <c r="P72" s="252" t="s">
        <v>120</v>
      </c>
      <c r="Q72" s="252" t="s">
        <v>120</v>
      </c>
      <c r="R72" s="252" t="s">
        <v>120</v>
      </c>
      <c r="S72" s="252" t="s">
        <v>120</v>
      </c>
      <c r="T72" s="212" t="s">
        <v>120</v>
      </c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  <c r="AH72" s="205"/>
      <c r="AI72" s="399" t="str">
        <f>IFERROR(AC72/'JSO (t-1)'!AC72-1,"")</f>
        <v/>
      </c>
      <c r="AJ72" s="399" t="str">
        <f>IFERROR(AD72/'JSO (t-1)'!AD72-1,"")</f>
        <v/>
      </c>
      <c r="AK72" s="399" t="str">
        <f>IFERROR(AE72/'JSO (t-1)'!AE72-1,"")</f>
        <v/>
      </c>
      <c r="AL72" s="399" t="str">
        <f>IFERROR(AF72/'JSO (t-1)'!AF72-1,"")</f>
        <v/>
      </c>
      <c r="AM72" s="399" t="str">
        <f>IFERROR(AG72/'JSO (t-1)'!AG72-1,"")</f>
        <v/>
      </c>
      <c r="AN72" s="205"/>
    </row>
    <row r="73" spans="1:40" s="24" customFormat="1" x14ac:dyDescent="0.2"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">
        <v>120</v>
      </c>
      <c r="H73" s="252" t="s">
        <v>120</v>
      </c>
      <c r="I73" s="252" t="s">
        <v>120</v>
      </c>
      <c r="J73" s="252" t="s">
        <v>120</v>
      </c>
      <c r="K73" s="252" t="s">
        <v>120</v>
      </c>
      <c r="L73" s="252" t="s">
        <v>120</v>
      </c>
      <c r="M73" s="252" t="s">
        <v>120</v>
      </c>
      <c r="N73" s="252" t="s">
        <v>120</v>
      </c>
      <c r="O73" s="252" t="s">
        <v>120</v>
      </c>
      <c r="P73" s="252" t="s">
        <v>120</v>
      </c>
      <c r="Q73" s="252" t="s">
        <v>120</v>
      </c>
      <c r="R73" s="252" t="s">
        <v>120</v>
      </c>
      <c r="S73" s="252" t="s">
        <v>120</v>
      </c>
      <c r="T73" s="212" t="s">
        <v>120</v>
      </c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  <c r="AH73" s="205"/>
      <c r="AI73" s="399" t="str">
        <f>IFERROR(AC73/'JSO (t-1)'!AC73-1,"")</f>
        <v/>
      </c>
      <c r="AJ73" s="399" t="str">
        <f>IFERROR(AD73/'JSO (t-1)'!AD73-1,"")</f>
        <v/>
      </c>
      <c r="AK73" s="399" t="str">
        <f>IFERROR(AE73/'JSO (t-1)'!AE73-1,"")</f>
        <v/>
      </c>
      <c r="AL73" s="399" t="str">
        <f>IFERROR(AF73/'JSO (t-1)'!AF73-1,"")</f>
        <v/>
      </c>
      <c r="AM73" s="399" t="str">
        <f>IFERROR(AG73/'JSO (t-1)'!AG73-1,"")</f>
        <v/>
      </c>
      <c r="AN73" s="205"/>
    </row>
    <row r="74" spans="1:40" s="203" customFormat="1" x14ac:dyDescent="0.2">
      <c r="A74" s="225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0</v>
      </c>
      <c r="AE74" s="284">
        <f>SUBTOTAL(9,AE75:AE80)</f>
        <v>0</v>
      </c>
      <c r="AF74" s="284">
        <f>SUBTOTAL(9,AF75:AF80)</f>
        <v>0</v>
      </c>
      <c r="AG74" s="284">
        <f>SUBTOTAL(9,AG75:AG80)</f>
        <v>0</v>
      </c>
      <c r="AH74" s="205"/>
      <c r="AI74" s="398" t="str">
        <f>IFERROR(AC74/'JSO (t-1)'!AC74-1,"")</f>
        <v/>
      </c>
      <c r="AJ74" s="398" t="str">
        <f>IFERROR(AD74/'JSO (t-1)'!AD74-1,"")</f>
        <v/>
      </c>
      <c r="AK74" s="398" t="str">
        <f>IFERROR(AE74/'JSO (t-1)'!AE74-1,"")</f>
        <v/>
      </c>
      <c r="AL74" s="398" t="str">
        <f>IFERROR(AF74/'JSO (t-1)'!AF74-1,"")</f>
        <v/>
      </c>
      <c r="AM74" s="398" t="str">
        <f>IFERROR(AG74/'JSO (t-1)'!AG74-1,"")</f>
        <v/>
      </c>
      <c r="AN74" s="205"/>
    </row>
    <row r="75" spans="1:40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v>0</v>
      </c>
      <c r="H75" s="252">
        <v>0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12" t="s">
        <v>120</v>
      </c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0</v>
      </c>
      <c r="AH75" s="205"/>
      <c r="AI75" s="399" t="str">
        <f>IFERROR(AC75/'JSO (t-1)'!AC75-1,"")</f>
        <v/>
      </c>
      <c r="AJ75" s="399" t="str">
        <f>IFERROR(AD75/'JSO (t-1)'!AD75-1,"")</f>
        <v/>
      </c>
      <c r="AK75" s="399" t="str">
        <f>IFERROR(AE75/'JSO (t-1)'!AE75-1,"")</f>
        <v/>
      </c>
      <c r="AL75" s="399" t="str">
        <f>IFERROR(AF75/'JSO (t-1)'!AF75-1,"")</f>
        <v/>
      </c>
      <c r="AM75" s="399" t="str">
        <f>IFERROR(AG75/'JSO (t-1)'!AG75-1,"")</f>
        <v/>
      </c>
      <c r="AN75" s="205"/>
    </row>
    <row r="76" spans="1:40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v>0</v>
      </c>
      <c r="H76" s="252">
        <v>0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12" t="s">
        <v>120</v>
      </c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0</v>
      </c>
      <c r="AH76" s="205"/>
      <c r="AI76" s="399" t="str">
        <f>IFERROR(AC76/'JSO (t-1)'!AC76-1,"")</f>
        <v/>
      </c>
      <c r="AJ76" s="399" t="str">
        <f>IFERROR(AD76/'JSO (t-1)'!AD76-1,"")</f>
        <v/>
      </c>
      <c r="AK76" s="399" t="str">
        <f>IFERROR(AE76/'JSO (t-1)'!AE76-1,"")</f>
        <v/>
      </c>
      <c r="AL76" s="399" t="str">
        <f>IFERROR(AF76/'JSO (t-1)'!AF76-1,"")</f>
        <v/>
      </c>
      <c r="AM76" s="399" t="str">
        <f>IFERROR(AG76/'JSO (t-1)'!AG76-1,"")</f>
        <v/>
      </c>
      <c r="AN76" s="205"/>
    </row>
    <row r="77" spans="1:40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v>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0</v>
      </c>
      <c r="M77" s="252">
        <v>0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12" t="s">
        <v>120</v>
      </c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0</v>
      </c>
      <c r="AH77" s="211"/>
      <c r="AI77" s="399" t="str">
        <f>IFERROR(AC77/'JSO (t-1)'!AC77-1,"")</f>
        <v/>
      </c>
      <c r="AJ77" s="399" t="str">
        <f>IFERROR(AD77/'JSO (t-1)'!AD77-1,"")</f>
        <v/>
      </c>
      <c r="AK77" s="399" t="str">
        <f>IFERROR(AE77/'JSO (t-1)'!AE77-1,"")</f>
        <v/>
      </c>
      <c r="AL77" s="399" t="str">
        <f>IFERROR(AF77/'JSO (t-1)'!AF77-1,"")</f>
        <v/>
      </c>
      <c r="AM77" s="399" t="str">
        <f>IFERROR(AG77/'JSO (t-1)'!AG77-1,"")</f>
        <v/>
      </c>
      <c r="AN77" s="211"/>
    </row>
    <row r="78" spans="1:40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v>0</v>
      </c>
      <c r="H78" s="252">
        <v>0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12" t="s">
        <v>120</v>
      </c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0</v>
      </c>
      <c r="AH78" s="211"/>
      <c r="AI78" s="399" t="str">
        <f>IFERROR(AC78/'JSO (t-1)'!AC78-1,"")</f>
        <v/>
      </c>
      <c r="AJ78" s="399" t="str">
        <f>IFERROR(AD78/'JSO (t-1)'!AD78-1,"")</f>
        <v/>
      </c>
      <c r="AK78" s="399" t="str">
        <f>IFERROR(AE78/'JSO (t-1)'!AE78-1,"")</f>
        <v/>
      </c>
      <c r="AL78" s="399" t="str">
        <f>IFERROR(AF78/'JSO (t-1)'!AF78-1,"")</f>
        <v/>
      </c>
      <c r="AM78" s="399" t="str">
        <f>IFERROR(AG78/'JSO (t-1)'!AG78-1,"")</f>
        <v/>
      </c>
      <c r="AN78" s="211"/>
    </row>
    <row r="79" spans="1:40" s="24" customFormat="1" x14ac:dyDescent="0.2"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 t="s">
        <v>120</v>
      </c>
      <c r="H79" s="252" t="s">
        <v>120</v>
      </c>
      <c r="I79" s="252" t="s">
        <v>120</v>
      </c>
      <c r="J79" s="252" t="s">
        <v>120</v>
      </c>
      <c r="K79" s="252" t="s">
        <v>120</v>
      </c>
      <c r="L79" s="252" t="s">
        <v>120</v>
      </c>
      <c r="M79" s="252" t="s">
        <v>120</v>
      </c>
      <c r="N79" s="252" t="s">
        <v>120</v>
      </c>
      <c r="O79" s="252" t="s">
        <v>120</v>
      </c>
      <c r="P79" s="252" t="s">
        <v>120</v>
      </c>
      <c r="Q79" s="252" t="s">
        <v>120</v>
      </c>
      <c r="R79" s="252" t="s">
        <v>120</v>
      </c>
      <c r="S79" s="252" t="s">
        <v>120</v>
      </c>
      <c r="T79" s="212" t="s">
        <v>120</v>
      </c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  <c r="AH79" s="211"/>
      <c r="AI79" s="399" t="str">
        <f>IFERROR(AC79/'JSO (t-1)'!AC79-1,"")</f>
        <v/>
      </c>
      <c r="AJ79" s="399" t="str">
        <f>IFERROR(AD79/'JSO (t-1)'!AD79-1,"")</f>
        <v/>
      </c>
      <c r="AK79" s="399" t="str">
        <f>IFERROR(AE79/'JSO (t-1)'!AE79-1,"")</f>
        <v/>
      </c>
      <c r="AL79" s="399" t="str">
        <f>IFERROR(AF79/'JSO (t-1)'!AF79-1,"")</f>
        <v/>
      </c>
      <c r="AM79" s="399" t="str">
        <f>IFERROR(AG79/'JSO (t-1)'!AG79-1,"")</f>
        <v/>
      </c>
      <c r="AN79" s="211"/>
    </row>
    <row r="80" spans="1:40" s="24" customFormat="1" x14ac:dyDescent="0.2"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">
        <v>120</v>
      </c>
      <c r="H80" s="252" t="s">
        <v>120</v>
      </c>
      <c r="I80" s="252" t="s">
        <v>120</v>
      </c>
      <c r="J80" s="252" t="s">
        <v>120</v>
      </c>
      <c r="K80" s="252" t="s">
        <v>120</v>
      </c>
      <c r="L80" s="252" t="s">
        <v>120</v>
      </c>
      <c r="M80" s="252" t="s">
        <v>120</v>
      </c>
      <c r="N80" s="252" t="s">
        <v>120</v>
      </c>
      <c r="O80" s="252" t="s">
        <v>120</v>
      </c>
      <c r="P80" s="252" t="s">
        <v>120</v>
      </c>
      <c r="Q80" s="252" t="s">
        <v>120</v>
      </c>
      <c r="R80" s="252" t="s">
        <v>120</v>
      </c>
      <c r="S80" s="252" t="s">
        <v>120</v>
      </c>
      <c r="T80" s="212" t="s">
        <v>120</v>
      </c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  <c r="AH80" s="211"/>
      <c r="AI80" s="399" t="str">
        <f>IFERROR(AC80/'JSO (t-1)'!AC80-1,"")</f>
        <v/>
      </c>
      <c r="AJ80" s="399" t="str">
        <f>IFERROR(AD80/'JSO (t-1)'!AD80-1,"")</f>
        <v/>
      </c>
      <c r="AK80" s="399" t="str">
        <f>IFERROR(AE80/'JSO (t-1)'!AE80-1,"")</f>
        <v/>
      </c>
      <c r="AL80" s="399" t="str">
        <f>IFERROR(AF80/'JSO (t-1)'!AF80-1,"")</f>
        <v/>
      </c>
      <c r="AM80" s="399" t="str">
        <f>IFERROR(AG80/'JSO (t-1)'!AG80-1,"")</f>
        <v/>
      </c>
      <c r="AN80" s="211"/>
    </row>
    <row r="81" spans="1:40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</row>
    <row r="82" spans="1:40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0</v>
      </c>
      <c r="I82" s="281">
        <f t="shared" si="5"/>
        <v>0</v>
      </c>
      <c r="J82" s="281">
        <f t="shared" si="5"/>
        <v>0</v>
      </c>
      <c r="K82" s="281">
        <f t="shared" si="5"/>
        <v>0</v>
      </c>
      <c r="L82" s="281">
        <f t="shared" si="5"/>
        <v>0</v>
      </c>
      <c r="M82" s="281">
        <f t="shared" si="5"/>
        <v>0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0</v>
      </c>
      <c r="R82" s="281">
        <f t="shared" si="5"/>
        <v>0</v>
      </c>
      <c r="S82" s="281">
        <f t="shared" si="5"/>
        <v>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0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0</v>
      </c>
      <c r="AH82" s="211"/>
      <c r="AI82" s="401" t="str">
        <f>IFERROR(AC82/'JSO (t-1)'!AC82-1,"")</f>
        <v/>
      </c>
      <c r="AJ82" s="401" t="str">
        <f>IFERROR(AD82/'JSO (t-1)'!AD82-1,"")</f>
        <v/>
      </c>
      <c r="AK82" s="401" t="str">
        <f>IFERROR(AE82/'JSO (t-1)'!AE82-1,"")</f>
        <v/>
      </c>
      <c r="AL82" s="401" t="str">
        <f>IFERROR(AF82/'JSO (t-1)'!AF82-1,"")</f>
        <v/>
      </c>
      <c r="AM82" s="401" t="str">
        <f>IFERROR(AG82/'JSO (t-1)'!AG82-1,"")</f>
        <v/>
      </c>
      <c r="AN82" s="211"/>
    </row>
    <row r="83" spans="1:40" s="282" customFormat="1" x14ac:dyDescent="0.2">
      <c r="C83" s="278"/>
      <c r="D83" s="278"/>
      <c r="E83" s="280"/>
      <c r="F83" s="280"/>
      <c r="G83" s="280" t="b">
        <f>G82='[2]JSO (t)'!G$82</f>
        <v>1</v>
      </c>
      <c r="H83" s="280" t="b">
        <f>H82='[2]JSO (t)'!H$82</f>
        <v>1</v>
      </c>
      <c r="I83" s="280" t="b">
        <f>I82='[2]JSO (t)'!I$82</f>
        <v>1</v>
      </c>
      <c r="J83" s="280" t="b">
        <f>J82='[2]JSO (t)'!J$82</f>
        <v>1</v>
      </c>
      <c r="K83" s="280" t="b">
        <f>K82='[2]JSO (t)'!K$82</f>
        <v>1</v>
      </c>
      <c r="L83" s="280" t="b">
        <f>L82='[2]JSO (t)'!L$82</f>
        <v>1</v>
      </c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  <c r="AI83" s="402"/>
      <c r="AJ83" s="402"/>
      <c r="AK83" s="402"/>
      <c r="AL83" s="402"/>
      <c r="AM83" s="402"/>
    </row>
    <row r="84" spans="1:40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0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0</v>
      </c>
      <c r="I85" s="297">
        <f t="shared" si="6"/>
        <v>0</v>
      </c>
      <c r="J85" s="297">
        <f t="shared" si="6"/>
        <v>0</v>
      </c>
      <c r="K85" s="297">
        <f t="shared" si="6"/>
        <v>0</v>
      </c>
      <c r="L85" s="297">
        <f t="shared" si="6"/>
        <v>0</v>
      </c>
      <c r="M85" s="297">
        <f t="shared" si="6"/>
        <v>0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0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0</v>
      </c>
      <c r="AI85" s="399" t="str">
        <f>IFERROR(AC85/'JSO (t-1)'!AC85-1,"")</f>
        <v/>
      </c>
      <c r="AJ85" s="399" t="str">
        <f>IFERROR(AD85/'JSO (t-1)'!AD85-1,"")</f>
        <v/>
      </c>
      <c r="AK85" s="399" t="str">
        <f>IFERROR(AE85/'JSO (t-1)'!AE85-1,"")</f>
        <v/>
      </c>
      <c r="AL85" s="399" t="str">
        <f>IFERROR(AF85/'JSO (t-1)'!AF85-1,"")</f>
        <v/>
      </c>
      <c r="AM85" s="399" t="str">
        <f>IFERROR(AG85/'JSO (t-1)'!AG85-1,"")</f>
        <v/>
      </c>
    </row>
    <row r="86" spans="1:40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0</v>
      </c>
      <c r="J86" s="297">
        <f t="shared" si="7"/>
        <v>0</v>
      </c>
      <c r="K86" s="297">
        <f t="shared" si="7"/>
        <v>0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</v>
      </c>
      <c r="R86" s="297">
        <f t="shared" si="7"/>
        <v>0</v>
      </c>
      <c r="S86" s="297">
        <f t="shared" si="7"/>
        <v>0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0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0</v>
      </c>
      <c r="AI86" s="399" t="str">
        <f>IFERROR(AC86/'JSO (t-1)'!AC86-1,"")</f>
        <v/>
      </c>
      <c r="AJ86" s="399" t="str">
        <f>IFERROR(AD86/'JSO (t-1)'!AD86-1,"")</f>
        <v/>
      </c>
      <c r="AK86" s="399" t="str">
        <f>IFERROR(AE86/'JSO (t-1)'!AE86-1,"")</f>
        <v/>
      </c>
      <c r="AL86" s="399" t="str">
        <f>IFERROR(AF86/'JSO (t-1)'!AF86-1,"")</f>
        <v/>
      </c>
      <c r="AM86" s="399" t="str">
        <f>IFERROR(AG86/'JSO (t-1)'!AG86-1,"")</f>
        <v/>
      </c>
    </row>
    <row r="87" spans="1:40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0</v>
      </c>
      <c r="J87" s="297">
        <f t="shared" si="8"/>
        <v>0</v>
      </c>
      <c r="K87" s="297">
        <f t="shared" si="8"/>
        <v>0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0</v>
      </c>
      <c r="R87" s="297">
        <f t="shared" si="8"/>
        <v>0</v>
      </c>
      <c r="S87" s="297">
        <f t="shared" si="8"/>
        <v>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0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0</v>
      </c>
      <c r="AI87" s="399" t="str">
        <f>IFERROR(AC87/'JSO (t-1)'!AC87-1,"")</f>
        <v/>
      </c>
      <c r="AJ87" s="399" t="str">
        <f>IFERROR(AD87/'JSO (t-1)'!AD87-1,"")</f>
        <v/>
      </c>
      <c r="AK87" s="399" t="str">
        <f>IFERROR(AE87/'JSO (t-1)'!AE87-1,"")</f>
        <v/>
      </c>
      <c r="AL87" s="399" t="str">
        <f>IFERROR(AF87/'JSO (t-1)'!AF87-1,"")</f>
        <v/>
      </c>
      <c r="AM87" s="399" t="str">
        <f>IFERROR(AG87/'JSO (t-1)'!AG87-1,"")</f>
        <v/>
      </c>
    </row>
    <row r="88" spans="1:40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0</v>
      </c>
      <c r="J88" s="297">
        <f t="shared" si="9"/>
        <v>0</v>
      </c>
      <c r="K88" s="297">
        <f t="shared" si="9"/>
        <v>0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0</v>
      </c>
      <c r="R88" s="297">
        <f t="shared" si="9"/>
        <v>0</v>
      </c>
      <c r="S88" s="297">
        <f t="shared" si="9"/>
        <v>0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0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0</v>
      </c>
      <c r="AI88" s="399" t="str">
        <f>IFERROR(AC88/'JSO (t-1)'!AC88-1,"")</f>
        <v/>
      </c>
      <c r="AJ88" s="399" t="str">
        <f>IFERROR(AD88/'JSO (t-1)'!AD88-1,"")</f>
        <v/>
      </c>
      <c r="AK88" s="399" t="str">
        <f>IFERROR(AE88/'JSO (t-1)'!AE88-1,"")</f>
        <v/>
      </c>
      <c r="AL88" s="399" t="str">
        <f>IFERROR(AF88/'JSO (t-1)'!AF88-1,"")</f>
        <v/>
      </c>
      <c r="AM88" s="399" t="str">
        <f>IFERROR(AG88/'JSO (t-1)'!AG88-1,"")</f>
        <v/>
      </c>
    </row>
    <row r="89" spans="1:40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</v>
      </c>
      <c r="R89" s="297">
        <f t="shared" si="10"/>
        <v>0</v>
      </c>
      <c r="S89" s="297">
        <f t="shared" si="10"/>
        <v>0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  <c r="AI89" s="399" t="str">
        <f>IFERROR(AC89/'JSO (t-1)'!AC89-1,"")</f>
        <v/>
      </c>
      <c r="AJ89" s="399" t="str">
        <f>IFERROR(AD89/'JSO (t-1)'!AD89-1,"")</f>
        <v/>
      </c>
      <c r="AK89" s="399" t="str">
        <f>IFERROR(AE89/'JSO (t-1)'!AE89-1,"")</f>
        <v/>
      </c>
      <c r="AL89" s="399" t="str">
        <f>IFERROR(AF89/'JSO (t-1)'!AF89-1,"")</f>
        <v/>
      </c>
      <c r="AM89" s="399" t="str">
        <f>IFERROR(AG89/'JSO (t-1)'!AG89-1,"")</f>
        <v/>
      </c>
    </row>
    <row r="90" spans="1:40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0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</v>
      </c>
      <c r="M90" s="297">
        <f t="shared" si="11"/>
        <v>0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0</v>
      </c>
      <c r="AI90" s="399" t="str">
        <f>IFERROR(AC90/'JSO (t-1)'!AC90-1,"")</f>
        <v/>
      </c>
      <c r="AJ90" s="399" t="str">
        <f>IFERROR(AD90/'JSO (t-1)'!AD90-1,"")</f>
        <v/>
      </c>
      <c r="AK90" s="399" t="str">
        <f>IFERROR(AE90/'JSO (t-1)'!AE90-1,"")</f>
        <v/>
      </c>
      <c r="AL90" s="399" t="str">
        <f>IFERROR(AF90/'JSO (t-1)'!AF90-1,"")</f>
        <v/>
      </c>
      <c r="AM90" s="399" t="str">
        <f>IFERROR(AG90/'JSO (t-1)'!AG90-1,"")</f>
        <v/>
      </c>
    </row>
    <row r="91" spans="1:40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0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0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0</v>
      </c>
      <c r="I93" s="330">
        <f t="shared" si="12"/>
        <v>0</v>
      </c>
      <c r="J93" s="330">
        <f t="shared" si="12"/>
        <v>0</v>
      </c>
      <c r="K93" s="330">
        <f t="shared" si="12"/>
        <v>0</v>
      </c>
      <c r="L93" s="330">
        <f t="shared" si="12"/>
        <v>0</v>
      </c>
      <c r="M93" s="330">
        <f t="shared" si="12"/>
        <v>0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0</v>
      </c>
      <c r="R93" s="330">
        <f t="shared" si="12"/>
        <v>0</v>
      </c>
      <c r="S93" s="330">
        <f t="shared" si="12"/>
        <v>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0</v>
      </c>
      <c r="AE93" s="323">
        <f>SUM(AE85:AE92)</f>
        <v>0</v>
      </c>
      <c r="AF93" s="323">
        <f>SUM(AF85:AF92)</f>
        <v>0</v>
      </c>
      <c r="AG93" s="323">
        <f>SUM(AG85:AG92)</f>
        <v>0</v>
      </c>
      <c r="AI93" s="406"/>
      <c r="AJ93" s="406"/>
      <c r="AK93" s="406"/>
      <c r="AL93" s="406"/>
      <c r="AM93" s="406"/>
    </row>
    <row r="94" spans="1:40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0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0</v>
      </c>
      <c r="AG94" s="322">
        <f>SUM(AC93:AF93)</f>
        <v>0</v>
      </c>
      <c r="AI94" s="406"/>
      <c r="AJ94" s="406"/>
      <c r="AK94" s="406"/>
      <c r="AL94" s="406"/>
      <c r="AM94" s="406"/>
    </row>
    <row r="95" spans="1:40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0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0</v>
      </c>
      <c r="AI95" s="406"/>
      <c r="AJ95" s="406"/>
      <c r="AK95" s="406"/>
      <c r="AL95" s="406"/>
      <c r="AM95" s="406"/>
    </row>
    <row r="96" spans="1:40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  <row r="97" spans="1:39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 t="s">
        <v>120</v>
      </c>
      <c r="AI97" s="377"/>
      <c r="AJ97" s="377"/>
      <c r="AK97" s="377"/>
      <c r="AL97" s="377"/>
      <c r="AM97" s="404" t="s">
        <v>120</v>
      </c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81:S81 G35:AA46 G48:AA66">
    <cfRule type="cellIs" dxfId="627" priority="12" operator="equal">
      <formula>""</formula>
    </cfRule>
    <cfRule type="expression" dxfId="626" priority="13">
      <formula>$G$7=""</formula>
    </cfRule>
  </conditionalFormatting>
  <conditionalFormatting sqref="T81:W81">
    <cfRule type="cellIs" dxfId="625" priority="10" operator="equal">
      <formula>""</formula>
    </cfRule>
    <cfRule type="expression" dxfId="624" priority="11">
      <formula>$G$7=""</formula>
    </cfRule>
  </conditionalFormatting>
  <conditionalFormatting sqref="X81:AA81">
    <cfRule type="cellIs" dxfId="623" priority="8" operator="equal">
      <formula>""</formula>
    </cfRule>
    <cfRule type="expression" dxfId="622" priority="9">
      <formula>$G$7=""</formula>
    </cfRule>
  </conditionalFormatting>
  <conditionalFormatting sqref="G96:S96">
    <cfRule type="cellIs" dxfId="621" priority="7" stopIfTrue="1" operator="notEqual">
      <formula>TRUE</formula>
    </cfRule>
  </conditionalFormatting>
  <conditionalFormatting sqref="T96:AA96">
    <cfRule type="cellIs" dxfId="620" priority="6" stopIfTrue="1" operator="notEqual">
      <formula>TRUE</formula>
    </cfRule>
  </conditionalFormatting>
  <conditionalFormatting sqref="AC96:AF96">
    <cfRule type="cellIs" dxfId="619" priority="5" stopIfTrue="1" operator="notEqual">
      <formula>TRUE</formula>
    </cfRule>
  </conditionalFormatting>
  <conditionalFormatting sqref="AG96">
    <cfRule type="cellIs" dxfId="618" priority="4" stopIfTrue="1" operator="notEqual">
      <formula>TRUE</formula>
    </cfRule>
  </conditionalFormatting>
  <conditionalFormatting sqref="G15:AA28 G30:AA33 G68:AA73 G75:AA80">
    <cfRule type="cellIs" dxfId="617" priority="2" operator="equal">
      <formula>""</formula>
    </cfRule>
    <cfRule type="expression" dxfId="616" priority="3">
      <formula>$G$7=""</formula>
    </cfRule>
  </conditionalFormatting>
  <conditionalFormatting sqref="G83:L83">
    <cfRule type="cellIs" dxfId="615" priority="1" operator="notEqual">
      <formula>TRUE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AN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K7" sqref="K7"/>
    </sheetView>
  </sheetViews>
  <sheetFormatPr defaultRowHeight="12.75" x14ac:dyDescent="0.2"/>
  <cols>
    <col min="1" max="1" width="1.42578125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.7109375" style="26" customWidth="1"/>
    <col min="8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35" width="12.85546875" style="377" customWidth="1"/>
    <col min="36" max="38" width="10.7109375" style="377" customWidth="1"/>
    <col min="39" max="39" width="13.5703125" style="405" customWidth="1"/>
    <col min="40" max="40" width="4.42578125" style="203" customWidth="1"/>
    <col min="41" max="16384" width="9.140625" style="40"/>
  </cols>
  <sheetData>
    <row r="1" spans="1:40" ht="18" x14ac:dyDescent="0.25">
      <c r="AC1" s="226"/>
      <c r="AD1" s="226"/>
      <c r="AE1" s="226"/>
      <c r="AF1" s="226"/>
      <c r="AG1" s="226"/>
      <c r="AH1" s="225"/>
      <c r="AJ1" s="378"/>
      <c r="AK1" s="379"/>
      <c r="AL1" s="379"/>
      <c r="AM1" s="380"/>
      <c r="AN1" s="225"/>
    </row>
    <row r="2" spans="1:40" hidden="1" x14ac:dyDescent="0.2">
      <c r="G2" s="197"/>
      <c r="AC2" s="226"/>
      <c r="AD2" s="226"/>
      <c r="AE2" s="226"/>
      <c r="AF2" s="226"/>
      <c r="AG2" s="227"/>
      <c r="AH2" s="225"/>
      <c r="AI2" s="381"/>
      <c r="AJ2" s="381"/>
      <c r="AK2" s="381"/>
      <c r="AL2" s="381"/>
      <c r="AM2" s="382"/>
      <c r="AN2" s="225"/>
    </row>
    <row r="3" spans="1:40" hidden="1" x14ac:dyDescent="0.2">
      <c r="G3" s="197"/>
      <c r="AC3" s="226"/>
      <c r="AD3" s="226"/>
      <c r="AE3" s="226"/>
      <c r="AF3" s="226"/>
      <c r="AG3" s="227"/>
      <c r="AH3" s="225"/>
      <c r="AI3" s="381"/>
      <c r="AJ3" s="381"/>
      <c r="AK3" s="381"/>
      <c r="AL3" s="381"/>
      <c r="AM3" s="382"/>
      <c r="AN3" s="225"/>
    </row>
    <row r="4" spans="1:40" hidden="1" x14ac:dyDescent="0.2">
      <c r="G4" s="197"/>
      <c r="AC4" s="226"/>
      <c r="AD4" s="226"/>
      <c r="AE4" s="226"/>
      <c r="AF4" s="226"/>
      <c r="AG4" s="227"/>
      <c r="AH4" s="225"/>
      <c r="AI4" s="381"/>
      <c r="AJ4" s="381"/>
      <c r="AK4" s="381"/>
      <c r="AL4" s="381"/>
      <c r="AM4" s="382"/>
      <c r="AN4" s="225"/>
    </row>
    <row r="5" spans="1:40" hidden="1" x14ac:dyDescent="0.2">
      <c r="G5" s="197"/>
      <c r="AC5" s="226"/>
      <c r="AD5" s="226"/>
      <c r="AE5" s="226"/>
      <c r="AF5" s="226"/>
      <c r="AG5" s="227"/>
      <c r="AH5" s="225"/>
      <c r="AI5" s="381"/>
      <c r="AJ5" s="381"/>
      <c r="AK5" s="381"/>
      <c r="AL5" s="381"/>
      <c r="AM5" s="382"/>
      <c r="AN5" s="225"/>
    </row>
    <row r="6" spans="1:40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  <c r="AI6" s="383"/>
      <c r="AJ6" s="381"/>
      <c r="AK6" s="381"/>
      <c r="AL6" s="381"/>
      <c r="AM6" s="382"/>
      <c r="AN6" s="230"/>
    </row>
    <row r="7" spans="1:40" ht="18" x14ac:dyDescent="0.25">
      <c r="C7" s="232" t="str">
        <f>DNSP</f>
        <v>Endeavour Energy</v>
      </c>
      <c r="D7" s="179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  <c r="AJ7" s="378"/>
      <c r="AK7" s="379"/>
      <c r="AL7" s="379"/>
      <c r="AM7" s="384"/>
      <c r="AN7" s="236"/>
    </row>
    <row r="8" spans="1:40" x14ac:dyDescent="0.2">
      <c r="C8" s="181"/>
      <c r="D8" s="179"/>
      <c r="AB8" s="180"/>
      <c r="AC8" s="345"/>
      <c r="AD8" s="345"/>
      <c r="AE8" s="345"/>
      <c r="AF8" s="345"/>
      <c r="AG8" s="345"/>
      <c r="AH8" s="236"/>
      <c r="AI8" s="408" t="s">
        <v>76</v>
      </c>
      <c r="AJ8" s="408" t="s">
        <v>77</v>
      </c>
      <c r="AK8" s="408" t="s">
        <v>78</v>
      </c>
      <c r="AL8" s="408" t="s">
        <v>79</v>
      </c>
      <c r="AM8" s="409" t="s">
        <v>67</v>
      </c>
      <c r="AN8" s="236"/>
    </row>
    <row r="9" spans="1:40" ht="18" x14ac:dyDescent="0.25">
      <c r="C9" s="27" t="s">
        <v>127</v>
      </c>
      <c r="D9" s="179"/>
      <c r="E9" s="182"/>
      <c r="F9" s="182"/>
      <c r="G9" s="179"/>
      <c r="H9" s="179"/>
      <c r="I9" s="183"/>
      <c r="J9" s="183"/>
      <c r="K9" s="183"/>
      <c r="L9" s="179"/>
      <c r="M9" s="183"/>
      <c r="N9" s="183"/>
      <c r="O9" s="183"/>
      <c r="P9" s="183"/>
      <c r="Q9" s="183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201444.04653741079</v>
      </c>
      <c r="AD9" s="349">
        <f>AD82</f>
        <v>875495.4753784826</v>
      </c>
      <c r="AE9" s="349">
        <f>AE82</f>
        <v>140460</v>
      </c>
      <c r="AF9" s="349">
        <f>AF82</f>
        <v>0</v>
      </c>
      <c r="AG9" s="407">
        <f>AG82</f>
        <v>1217399.5219158905</v>
      </c>
      <c r="AH9" s="236"/>
      <c r="AI9" s="385">
        <f>AI82</f>
        <v>-5.2229134902372909E-3</v>
      </c>
      <c r="AJ9" s="385">
        <f>AJ82</f>
        <v>-3.8434250972519957E-2</v>
      </c>
      <c r="AK9" s="385">
        <f>AK82</f>
        <v>2.564102564102555E-2</v>
      </c>
      <c r="AL9" s="385" t="str">
        <f>AL82</f>
        <v/>
      </c>
      <c r="AM9" s="385">
        <f>AM82</f>
        <v>-2.6033360135323091E-2</v>
      </c>
      <c r="AN9" s="236"/>
    </row>
    <row r="10" spans="1:40" ht="15" x14ac:dyDescent="0.2">
      <c r="C10" s="179"/>
      <c r="D10" s="187"/>
      <c r="E10" s="188"/>
      <c r="F10" s="188"/>
      <c r="G10" s="189"/>
      <c r="H10" s="18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  <c r="AM10" s="380"/>
      <c r="AN10" s="236"/>
    </row>
    <row r="11" spans="1:40" s="191" customFormat="1" ht="15.75" x14ac:dyDescent="0.25">
      <c r="C11" s="206" t="s">
        <v>128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  <c r="AI11" s="386" t="s">
        <v>209</v>
      </c>
      <c r="AJ11" s="387"/>
      <c r="AK11" s="388"/>
      <c r="AL11" s="389"/>
      <c r="AM11" s="390"/>
      <c r="AN11" s="208"/>
    </row>
    <row r="12" spans="1:40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129</v>
      </c>
      <c r="AD12" s="135"/>
      <c r="AE12" s="136"/>
      <c r="AF12" s="192"/>
      <c r="AG12" s="137"/>
      <c r="AH12" s="205"/>
      <c r="AI12" s="391" t="s">
        <v>215</v>
      </c>
      <c r="AJ12" s="392"/>
      <c r="AK12" s="393"/>
      <c r="AL12" s="394"/>
      <c r="AM12" s="395"/>
      <c r="AN12" s="205"/>
    </row>
    <row r="13" spans="1:40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  <c r="AI13" s="396" t="s">
        <v>76</v>
      </c>
      <c r="AJ13" s="393" t="s">
        <v>77</v>
      </c>
      <c r="AK13" s="393" t="s">
        <v>78</v>
      </c>
      <c r="AL13" s="394" t="s">
        <v>79</v>
      </c>
      <c r="AM13" s="397" t="s">
        <v>67</v>
      </c>
      <c r="AN13" s="205"/>
    </row>
    <row r="14" spans="1:40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99410</v>
      </c>
      <c r="AD14" s="284">
        <f>SUBTOTAL(9,AD15:AD28)</f>
        <v>592784.62377357914</v>
      </c>
      <c r="AE14" s="284">
        <f>SUBTOTAL(9,AE15:AE28)</f>
        <v>0</v>
      </c>
      <c r="AF14" s="284">
        <f>SUBTOTAL(9,AF15:AF28)</f>
        <v>0</v>
      </c>
      <c r="AG14" s="284">
        <f>SUBTOTAL(9,AG15:AG28)</f>
        <v>692194.62377357914</v>
      </c>
      <c r="AH14" s="205"/>
      <c r="AI14" s="398">
        <f>IFERROR(AC14/'NUOS (t-1)'!AC14-1,"")</f>
        <v>2.564102564102555E-2</v>
      </c>
      <c r="AJ14" s="398">
        <f>IFERROR(AD14/'NUOS (t-1)'!AD14-1,"")</f>
        <v>-9.3470883719774855E-2</v>
      </c>
      <c r="AK14" s="398" t="str">
        <f>IFERROR(AE14/'NUOS (t-1)'!AE14-1,"")</f>
        <v/>
      </c>
      <c r="AL14" s="398" t="str">
        <f>IFERROR(AF14/'NUOS (t-1)'!AF14-1,"")</f>
        <v/>
      </c>
      <c r="AM14" s="398">
        <f>IFERROR(AG14/'NUOS (t-1)'!AG14-1,"")</f>
        <v>-7.8094721374154408E-2</v>
      </c>
      <c r="AN14" s="205"/>
    </row>
    <row r="15" spans="1:40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f>IF($C15="","",IF('DUOS (t)'!G15="",0,'DUOS (t)'!G15)+IF('TUOS (t)'!G15="",0,'TUOS (t)'!G15)+IF('CCF (t)'!G15="",0,'CCF (t)'!G15)+IF('CPT (t)'!G15="",0,'CPT (t)'!G15)+IF('JSO (t)'!G15="",0,'JSO (t)'!G15))</f>
        <v>100</v>
      </c>
      <c r="H15" s="252">
        <f>IF($C15="","",IF('DUOS (t)'!H15="",0,'DUOS (t)'!H15)+IF('TUOS (t)'!H15="",0,'TUOS (t)'!H15)+IF('CCF (t)'!H15="",0,'CCF (t)'!H15)+IF('CPT (t)'!H15="",0,'CPT (t)'!H15)+IF('JSO (t)'!H15="",0,'JSO (t)'!H15))</f>
        <v>0</v>
      </c>
      <c r="I15" s="252">
        <f>IF($C15="","",IF('DUOS (t)'!I15="",0,'DUOS (t)'!I15)+IF('TUOS (t)'!I15="",0,'TUOS (t)'!I15)+IF('CCF (t)'!I15="",0,'CCF (t)'!I15)+IF('CPT (t)'!I15="",0,'CPT (t)'!I15)+IF('JSO (t)'!I15="",0,'JSO (t)'!I15))</f>
        <v>0</v>
      </c>
      <c r="J15" s="252">
        <f>IF($C15="","",IF('DUOS (t)'!J15="",0,'DUOS (t)'!J15)+IF('TUOS (t)'!J15="",0,'TUOS (t)'!J15)+IF('CCF (t)'!J15="",0,'CCF (t)'!J15)+IF('CPT (t)'!J15="",0,'CPT (t)'!J15)+IF('JSO (t)'!J15="",0,'JSO (t)'!J15))</f>
        <v>0</v>
      </c>
      <c r="K15" s="252">
        <f>IF($C15="","",IF('DUOS (t)'!K15="",0,'DUOS (t)'!K15)+IF('TUOS (t)'!K15="",0,'TUOS (t)'!K15)+IF('CCF (t)'!K15="",0,'CCF (t)'!K15)+IF('CPT (t)'!K15="",0,'CPT (t)'!K15)+IF('JSO (t)'!K15="",0,'JSO (t)'!K15))</f>
        <v>0</v>
      </c>
      <c r="L15" s="252">
        <f>IF($C15="","",IF('DUOS (t)'!L15="",0,'DUOS (t)'!L15)+IF('TUOS (t)'!L15="",0,'TUOS (t)'!L15)+IF('CCF (t)'!L15="",0,'CCF (t)'!L15)+IF('CPT (t)'!L15="",0,'CPT (t)'!L15)+IF('JSO (t)'!L15="",0,'JSO (t)'!L15))</f>
        <v>8</v>
      </c>
      <c r="M15" s="252">
        <f>IF($C15="","",IF('DUOS (t)'!M15="",0,'DUOS (t)'!M15)+IF('TUOS (t)'!M15="",0,'TUOS (t)'!M15)+IF('CCF (t)'!M15="",0,'CCF (t)'!M15)+IF('CPT (t)'!M15="",0,'CPT (t)'!M15)+IF('JSO (t)'!M15="",0,'JSO (t)'!M15))</f>
        <v>9.7375002296560016</v>
      </c>
      <c r="N15" s="252">
        <f>IF($C15="","",IF('DUOS (t)'!N15="",0,'DUOS (t)'!N15)+IF('TUOS (t)'!N15="",0,'TUOS (t)'!N15)+IF('CCF (t)'!N15="",0,'CCF (t)'!N15)+IF('CPT (t)'!N15="",0,'CPT (t)'!N15)+IF('JSO (t)'!N15="",0,'JSO (t)'!N15))</f>
        <v>0</v>
      </c>
      <c r="O15" s="252">
        <f>IF($C15="","",IF('DUOS (t)'!O15="",0,'DUOS (t)'!O15)+IF('TUOS (t)'!O15="",0,'TUOS (t)'!O15)+IF('CCF (t)'!O15="",0,'CCF (t)'!O15)+IF('CPT (t)'!O15="",0,'CPT (t)'!O15)+IF('JSO (t)'!O15="",0,'JSO (t)'!O15))</f>
        <v>0</v>
      </c>
      <c r="P15" s="252">
        <f>IF($C15="","",IF('DUOS (t)'!P15="",0,'DUOS (t)'!P15)+IF('TUOS (t)'!P15="",0,'TUOS (t)'!P15)+IF('CCF (t)'!P15="",0,'CCF (t)'!P15)+IF('CPT (t)'!P15="",0,'CPT (t)'!P15)+IF('JSO (t)'!P15="",0,'JSO (t)'!P15))</f>
        <v>0</v>
      </c>
      <c r="Q15" s="252">
        <f>IF($C15="","",IF('DUOS (t)'!Q15="",0,'DUOS (t)'!Q15)+IF('TUOS (t)'!Q15="",0,'TUOS (t)'!Q15)+IF('CCF (t)'!Q15="",0,'CCF (t)'!Q15)+IF('CPT (t)'!Q15="",0,'CPT (t)'!Q15)+IF('JSO (t)'!Q15="",0,'JSO (t)'!Q15))</f>
        <v>0</v>
      </c>
      <c r="R15" s="252">
        <f>IF($C15="","",IF('DUOS (t)'!R15="",0,'DUOS (t)'!R15)+IF('TUOS (t)'!R15="",0,'TUOS (t)'!R15)+IF('CCF (t)'!R15="",0,'CCF (t)'!R15)+IF('CPT (t)'!R15="",0,'CPT (t)'!R15)+IF('JSO (t)'!R15="",0,'JSO (t)'!R15))</f>
        <v>0</v>
      </c>
      <c r="S15" s="252">
        <f>IF($C15="","",IF('DUOS (t)'!S15="",0,'DUOS (t)'!S15)+IF('TUOS (t)'!S15="",0,'TUOS (t)'!S15)+IF('CCF (t)'!S15="",0,'CCF (t)'!S15)+IF('CPT (t)'!S15="",0,'CPT (t)'!S15)+IF('JSO (t)'!S15="",0,'JSO (t)'!S15))</f>
        <v>0</v>
      </c>
      <c r="T15" s="198"/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80000</v>
      </c>
      <c r="AD15" s="213">
        <f>SUMPRODUCT($H15:$O15,'Q (t)'!$H15:$O15)/100</f>
        <v>417375.00229656004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497375.00229656004</v>
      </c>
      <c r="AH15" s="205"/>
      <c r="AI15" s="399">
        <f>IFERROR(AC15/'NUOS (t-1)'!AC15-1,"")</f>
        <v>2.564102564102555E-2</v>
      </c>
      <c r="AJ15" s="399">
        <f>IFERROR(AD15/'NUOS (t-1)'!AD15-1,"")</f>
        <v>-0.14020058085668508</v>
      </c>
      <c r="AK15" s="399" t="str">
        <f>IFERROR(AE15/'NUOS (t-1)'!AE15-1,"")</f>
        <v/>
      </c>
      <c r="AL15" s="399" t="str">
        <f>IFERROR(AF15/'NUOS (t-1)'!AF15-1,"")</f>
        <v/>
      </c>
      <c r="AM15" s="399">
        <f>IFERROR(AG15/'NUOS (t-1)'!AG15-1,"")</f>
        <v>-0.11724195835714157</v>
      </c>
      <c r="AN15" s="205"/>
    </row>
    <row r="16" spans="1:40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f>IF($C16="","",IF('DUOS (t)'!G16="",0,'DUOS (t)'!G16)+IF('TUOS (t)'!G16="",0,'TUOS (t)'!G16)+IF('CCF (t)'!G16="",0,'CCF (t)'!G16)+IF('CPT (t)'!G16="",0,'CPT (t)'!G16)+IF('JSO (t)'!G16="",0,'JSO (t)'!G16))</f>
        <v>100</v>
      </c>
      <c r="H16" s="252">
        <f>IF($C16="","",IF('DUOS (t)'!H16="",0,'DUOS (t)'!H16)+IF('TUOS (t)'!H16="",0,'TUOS (t)'!H16)+IF('CCF (t)'!H16="",0,'CCF (t)'!H16)+IF('CPT (t)'!H16="",0,'CPT (t)'!H16)+IF('JSO (t)'!H16="",0,'JSO (t)'!H16))</f>
        <v>0</v>
      </c>
      <c r="I16" s="252">
        <f>IF($C16="","",IF('DUOS (t)'!I16="",0,'DUOS (t)'!I16)+IF('TUOS (t)'!I16="",0,'TUOS (t)'!I16)+IF('CCF (t)'!I16="",0,'CCF (t)'!I16)+IF('CPT (t)'!I16="",0,'CPT (t)'!I16)+IF('JSO (t)'!I16="",0,'JSO (t)'!I16))</f>
        <v>21.5</v>
      </c>
      <c r="J16" s="252">
        <f>IF($C16="","",IF('DUOS (t)'!J16="",0,'DUOS (t)'!J16)+IF('TUOS (t)'!J16="",0,'TUOS (t)'!J16)+IF('CCF (t)'!J16="",0,'CCF (t)'!J16)+IF('CPT (t)'!J16="",0,'CPT (t)'!J16)+IF('JSO (t)'!J16="",0,'JSO (t)'!J16))</f>
        <v>11.5</v>
      </c>
      <c r="K16" s="252">
        <f>IF($C16="","",IF('DUOS (t)'!K16="",0,'DUOS (t)'!K16)+IF('TUOS (t)'!K16="",0,'TUOS (t)'!K16)+IF('CCF (t)'!K16="",0,'CCF (t)'!K16)+IF('CPT (t)'!K16="",0,'CPT (t)'!K16)+IF('JSO (t)'!K16="",0,'JSO (t)'!K16))</f>
        <v>3.5</v>
      </c>
      <c r="L16" s="252">
        <f>IF($C16="","",IF('DUOS (t)'!L16="",0,'DUOS (t)'!L16)+IF('TUOS (t)'!L16="",0,'TUOS (t)'!L16)+IF('CCF (t)'!L16="",0,'CCF (t)'!L16)+IF('CPT (t)'!L16="",0,'CPT (t)'!L16)+IF('JSO (t)'!L16="",0,'JSO (t)'!L16))</f>
        <v>0</v>
      </c>
      <c r="M16" s="252">
        <f>IF($C16="","",IF('DUOS (t)'!M16="",0,'DUOS (t)'!M16)+IF('TUOS (t)'!M16="",0,'TUOS (t)'!M16)+IF('CCF (t)'!M16="",0,'CCF (t)'!M16)+IF('CPT (t)'!M16="",0,'CPT (t)'!M16)+IF('JSO (t)'!M16="",0,'JSO (t)'!M16))</f>
        <v>0</v>
      </c>
      <c r="N16" s="252">
        <f>IF($C16="","",IF('DUOS (t)'!N16="",0,'DUOS (t)'!N16)+IF('TUOS (t)'!N16="",0,'TUOS (t)'!N16)+IF('CCF (t)'!N16="",0,'CCF (t)'!N16)+IF('CPT (t)'!N16="",0,'CPT (t)'!N16)+IF('JSO (t)'!N16="",0,'JSO (t)'!N16))</f>
        <v>0</v>
      </c>
      <c r="O16" s="252">
        <f>IF($C16="","",IF('DUOS (t)'!O16="",0,'DUOS (t)'!O16)+IF('TUOS (t)'!O16="",0,'TUOS (t)'!O16)+IF('CCF (t)'!O16="",0,'CCF (t)'!O16)+IF('CPT (t)'!O16="",0,'CPT (t)'!O16)+IF('JSO (t)'!O16="",0,'JSO (t)'!O16))</f>
        <v>0</v>
      </c>
      <c r="P16" s="252">
        <f>IF($C16="","",IF('DUOS (t)'!P16="",0,'DUOS (t)'!P16)+IF('TUOS (t)'!P16="",0,'TUOS (t)'!P16)+IF('CCF (t)'!P16="",0,'CCF (t)'!P16)+IF('CPT (t)'!P16="",0,'CPT (t)'!P16)+IF('JSO (t)'!P16="",0,'JSO (t)'!P16))</f>
        <v>0</v>
      </c>
      <c r="Q16" s="252">
        <f>IF($C16="","",IF('DUOS (t)'!Q16="",0,'DUOS (t)'!Q16)+IF('TUOS (t)'!Q16="",0,'TUOS (t)'!Q16)+IF('CCF (t)'!Q16="",0,'CCF (t)'!Q16)+IF('CPT (t)'!Q16="",0,'CPT (t)'!Q16)+IF('JSO (t)'!Q16="",0,'JSO (t)'!Q16))</f>
        <v>0</v>
      </c>
      <c r="R16" s="252">
        <f>IF($C16="","",IF('DUOS (t)'!R16="",0,'DUOS (t)'!R16)+IF('TUOS (t)'!R16="",0,'TUOS (t)'!R16)+IF('CCF (t)'!R16="",0,'CCF (t)'!R16)+IF('CPT (t)'!R16="",0,'CPT (t)'!R16)+IF('JSO (t)'!R16="",0,'JSO (t)'!R16))</f>
        <v>0</v>
      </c>
      <c r="S16" s="252">
        <f>IF($C16="","",IF('DUOS (t)'!S16="",0,'DUOS (t)'!S16)+IF('TUOS (t)'!S16="",0,'TUOS (t)'!S16)+IF('CCF (t)'!S16="",0,'CCF (t)'!S16)+IF('CPT (t)'!S16="",0,'CPT (t)'!S16)+IF('JSO (t)'!S16="",0,'JSO (t)'!S16))</f>
        <v>0</v>
      </c>
      <c r="T16" s="198"/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10</v>
      </c>
      <c r="AD16" s="213">
        <f>SUMPRODUCT($H16:$O16,'Q (t)'!$H16:$O16)/100</f>
        <v>100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110</v>
      </c>
      <c r="AH16" s="205"/>
      <c r="AI16" s="399">
        <f>IFERROR(AC16/'NUOS (t-1)'!AC16-1,"")</f>
        <v>2.564102564102555E-2</v>
      </c>
      <c r="AJ16" s="399">
        <f>IFERROR(AD16/'NUOS (t-1)'!AD16-1,"")</f>
        <v>1.3479274348839443E-2</v>
      </c>
      <c r="AK16" s="399" t="str">
        <f>IFERROR(AE16/'NUOS (t-1)'!AE16-1,"")</f>
        <v/>
      </c>
      <c r="AL16" s="399" t="str">
        <f>IFERROR(AF16/'NUOS (t-1)'!AF16-1,"")</f>
        <v/>
      </c>
      <c r="AM16" s="399">
        <f>IFERROR(AG16/'NUOS (t-1)'!AG16-1,"")</f>
        <v>1.4572957019000077E-2</v>
      </c>
      <c r="AN16" s="205"/>
    </row>
    <row r="17" spans="1:40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f>IF($C17="","",IF('DUOS (t)'!G17="",0,'DUOS (t)'!G17)+IF('TUOS (t)'!G17="",0,'TUOS (t)'!G17)+IF('CCF (t)'!G17="",0,'CCF (t)'!G17)+IF('CPT (t)'!G17="",0,'CPT (t)'!G17)+IF('JSO (t)'!G17="",0,'JSO (t)'!G17))</f>
        <v>100</v>
      </c>
      <c r="H17" s="252">
        <f>IF($C17="","",IF('DUOS (t)'!H17="",0,'DUOS (t)'!H17)+IF('TUOS (t)'!H17="",0,'TUOS (t)'!H17)+IF('CCF (t)'!H17="",0,'CCF (t)'!H17)+IF('CPT (t)'!H17="",0,'CPT (t)'!H17)+IF('JSO (t)'!H17="",0,'JSO (t)'!H17))</f>
        <v>0</v>
      </c>
      <c r="I17" s="252">
        <f>IF($C17="","",IF('DUOS (t)'!I17="",0,'DUOS (t)'!I17)+IF('TUOS (t)'!I17="",0,'TUOS (t)'!I17)+IF('CCF (t)'!I17="",0,'CCF (t)'!I17)+IF('CPT (t)'!I17="",0,'CPT (t)'!I17)+IF('JSO (t)'!I17="",0,'JSO (t)'!I17))</f>
        <v>21.5</v>
      </c>
      <c r="J17" s="252">
        <f>IF($C17="","",IF('DUOS (t)'!J17="",0,'DUOS (t)'!J17)+IF('TUOS (t)'!J17="",0,'TUOS (t)'!J17)+IF('CCF (t)'!J17="",0,'CCF (t)'!J17)+IF('CPT (t)'!J17="",0,'CPT (t)'!J17)+IF('JSO (t)'!J17="",0,'JSO (t)'!J17))</f>
        <v>11.5</v>
      </c>
      <c r="K17" s="252">
        <f>IF($C17="","",IF('DUOS (t)'!K17="",0,'DUOS (t)'!K17)+IF('TUOS (t)'!K17="",0,'TUOS (t)'!K17)+IF('CCF (t)'!K17="",0,'CCF (t)'!K17)+IF('CPT (t)'!K17="",0,'CPT (t)'!K17)+IF('JSO (t)'!K17="",0,'JSO (t)'!K17))</f>
        <v>3.5</v>
      </c>
      <c r="L17" s="252">
        <f>IF($C17="","",IF('DUOS (t)'!L17="",0,'DUOS (t)'!L17)+IF('TUOS (t)'!L17="",0,'TUOS (t)'!L17)+IF('CCF (t)'!L17="",0,'CCF (t)'!L17)+IF('CPT (t)'!L17="",0,'CPT (t)'!L17)+IF('JSO (t)'!L17="",0,'JSO (t)'!L17))</f>
        <v>0</v>
      </c>
      <c r="M17" s="252">
        <f>IF($C17="","",IF('DUOS (t)'!M17="",0,'DUOS (t)'!M17)+IF('TUOS (t)'!M17="",0,'TUOS (t)'!M17)+IF('CCF (t)'!M17="",0,'CCF (t)'!M17)+IF('CPT (t)'!M17="",0,'CPT (t)'!M17)+IF('JSO (t)'!M17="",0,'JSO (t)'!M17))</f>
        <v>0</v>
      </c>
      <c r="N17" s="252">
        <f>IF($C17="","",IF('DUOS (t)'!N17="",0,'DUOS (t)'!N17)+IF('TUOS (t)'!N17="",0,'TUOS (t)'!N17)+IF('CCF (t)'!N17="",0,'CCF (t)'!N17)+IF('CPT (t)'!N17="",0,'CPT (t)'!N17)+IF('JSO (t)'!N17="",0,'JSO (t)'!N17))</f>
        <v>0</v>
      </c>
      <c r="O17" s="252">
        <f>IF($C17="","",IF('DUOS (t)'!O17="",0,'DUOS (t)'!O17)+IF('TUOS (t)'!O17="",0,'TUOS (t)'!O17)+IF('CCF (t)'!O17="",0,'CCF (t)'!O17)+IF('CPT (t)'!O17="",0,'CPT (t)'!O17)+IF('JSO (t)'!O17="",0,'JSO (t)'!O17))</f>
        <v>0</v>
      </c>
      <c r="P17" s="252">
        <f>IF($C17="","",IF('DUOS (t)'!P17="",0,'DUOS (t)'!P17)+IF('TUOS (t)'!P17="",0,'TUOS (t)'!P17)+IF('CCF (t)'!P17="",0,'CCF (t)'!P17)+IF('CPT (t)'!P17="",0,'CPT (t)'!P17)+IF('JSO (t)'!P17="",0,'JSO (t)'!P17))</f>
        <v>0</v>
      </c>
      <c r="Q17" s="252">
        <f>IF($C17="","",IF('DUOS (t)'!Q17="",0,'DUOS (t)'!Q17)+IF('TUOS (t)'!Q17="",0,'TUOS (t)'!Q17)+IF('CCF (t)'!Q17="",0,'CCF (t)'!Q17)+IF('CPT (t)'!Q17="",0,'CPT (t)'!Q17)+IF('JSO (t)'!Q17="",0,'JSO (t)'!Q17))</f>
        <v>0</v>
      </c>
      <c r="R17" s="252">
        <f>IF($C17="","",IF('DUOS (t)'!R17="",0,'DUOS (t)'!R17)+IF('TUOS (t)'!R17="",0,'TUOS (t)'!R17)+IF('CCF (t)'!R17="",0,'CCF (t)'!R17)+IF('CPT (t)'!R17="",0,'CPT (t)'!R17)+IF('JSO (t)'!R17="",0,'JSO (t)'!R17))</f>
        <v>0</v>
      </c>
      <c r="S17" s="252">
        <f>IF($C17="","",IF('DUOS (t)'!S17="",0,'DUOS (t)'!S17)+IF('TUOS (t)'!S17="",0,'TUOS (t)'!S17)+IF('CCF (t)'!S17="",0,'CCF (t)'!S17)+IF('CPT (t)'!S17="",0,'CPT (t)'!S17)+IF('JSO (t)'!S17="",0,'JSO (t)'!S17))</f>
        <v>0</v>
      </c>
      <c r="T17" s="198"/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20</v>
      </c>
      <c r="AD17" s="213">
        <f>SUMPRODUCT($H17:$O17,'Q (t)'!$H17:$O17)/100</f>
        <v>200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220</v>
      </c>
      <c r="AH17" s="205"/>
      <c r="AI17" s="399">
        <f>IFERROR(AC17/'NUOS (t-1)'!AC17-1,"")</f>
        <v>2.564102564102555E-2</v>
      </c>
      <c r="AJ17" s="399">
        <f>IFERROR(AD17/'NUOS (t-1)'!AD17-1,"")</f>
        <v>1.3479274348839443E-2</v>
      </c>
      <c r="AK17" s="399" t="str">
        <f>IFERROR(AE17/'NUOS (t-1)'!AE17-1,"")</f>
        <v/>
      </c>
      <c r="AL17" s="399" t="str">
        <f>IFERROR(AF17/'NUOS (t-1)'!AF17-1,"")</f>
        <v/>
      </c>
      <c r="AM17" s="399">
        <f>IFERROR(AG17/'NUOS (t-1)'!AG17-1,"")</f>
        <v>1.4572957019000077E-2</v>
      </c>
      <c r="AN17" s="205"/>
    </row>
    <row r="18" spans="1:40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f>IF($C18="","",IF('DUOS (t)'!G18="",0,'DUOS (t)'!G18)+IF('TUOS (t)'!G18="",0,'TUOS (t)'!G18)+IF('CCF (t)'!G18="",0,'CCF (t)'!G18)+IF('CPT (t)'!G18="",0,'CPT (t)'!G18)+IF('JSO (t)'!G18="",0,'JSO (t)'!G18))</f>
        <v>10</v>
      </c>
      <c r="H18" s="252">
        <f>IF($C18="","",IF('DUOS (t)'!H18="",0,'DUOS (t)'!H18)+IF('TUOS (t)'!H18="",0,'TUOS (t)'!H18)+IF('CCF (t)'!H18="",0,'CCF (t)'!H18)+IF('CPT (t)'!H18="",0,'CPT (t)'!H18)+IF('JSO (t)'!H18="",0,'JSO (t)'!H18))</f>
        <v>3</v>
      </c>
      <c r="I18" s="252">
        <f>IF($C18="","",IF('DUOS (t)'!I18="",0,'DUOS (t)'!I18)+IF('TUOS (t)'!I18="",0,'TUOS (t)'!I18)+IF('CCF (t)'!I18="",0,'CCF (t)'!I18)+IF('CPT (t)'!I18="",0,'CPT (t)'!I18)+IF('JSO (t)'!I18="",0,'JSO (t)'!I18))</f>
        <v>0</v>
      </c>
      <c r="J18" s="252">
        <f>IF($C18="","",IF('DUOS (t)'!J18="",0,'DUOS (t)'!J18)+IF('TUOS (t)'!J18="",0,'TUOS (t)'!J18)+IF('CCF (t)'!J18="",0,'CCF (t)'!J18)+IF('CPT (t)'!J18="",0,'CPT (t)'!J18)+IF('JSO (t)'!J18="",0,'JSO (t)'!J18))</f>
        <v>0</v>
      </c>
      <c r="K18" s="252">
        <f>IF($C18="","",IF('DUOS (t)'!K18="",0,'DUOS (t)'!K18)+IF('TUOS (t)'!K18="",0,'TUOS (t)'!K18)+IF('CCF (t)'!K18="",0,'CCF (t)'!K18)+IF('CPT (t)'!K18="",0,'CPT (t)'!K18)+IF('JSO (t)'!K18="",0,'JSO (t)'!K18))</f>
        <v>0</v>
      </c>
      <c r="L18" s="252">
        <f>IF($C18="","",IF('DUOS (t)'!L18="",0,'DUOS (t)'!L18)+IF('TUOS (t)'!L18="",0,'TUOS (t)'!L18)+IF('CCF (t)'!L18="",0,'CCF (t)'!L18)+IF('CPT (t)'!L18="",0,'CPT (t)'!L18)+IF('JSO (t)'!L18="",0,'JSO (t)'!L18))</f>
        <v>0</v>
      </c>
      <c r="M18" s="252">
        <f>IF($C18="","",IF('DUOS (t)'!M18="",0,'DUOS (t)'!M18)+IF('TUOS (t)'!M18="",0,'TUOS (t)'!M18)+IF('CCF (t)'!M18="",0,'CCF (t)'!M18)+IF('CPT (t)'!M18="",0,'CPT (t)'!M18)+IF('JSO (t)'!M18="",0,'JSO (t)'!M18))</f>
        <v>0</v>
      </c>
      <c r="N18" s="252">
        <f>IF($C18="","",IF('DUOS (t)'!N18="",0,'DUOS (t)'!N18)+IF('TUOS (t)'!N18="",0,'TUOS (t)'!N18)+IF('CCF (t)'!N18="",0,'CCF (t)'!N18)+IF('CPT (t)'!N18="",0,'CPT (t)'!N18)+IF('JSO (t)'!N18="",0,'JSO (t)'!N18))</f>
        <v>0</v>
      </c>
      <c r="O18" s="252">
        <f>IF($C18="","",IF('DUOS (t)'!O18="",0,'DUOS (t)'!O18)+IF('TUOS (t)'!O18="",0,'TUOS (t)'!O18)+IF('CCF (t)'!O18="",0,'CCF (t)'!O18)+IF('CPT (t)'!O18="",0,'CPT (t)'!O18)+IF('JSO (t)'!O18="",0,'JSO (t)'!O18))</f>
        <v>0</v>
      </c>
      <c r="P18" s="252">
        <f>IF($C18="","",IF('DUOS (t)'!P18="",0,'DUOS (t)'!P18)+IF('TUOS (t)'!P18="",0,'TUOS (t)'!P18)+IF('CCF (t)'!P18="",0,'CCF (t)'!P18)+IF('CPT (t)'!P18="",0,'CPT (t)'!P18)+IF('JSO (t)'!P18="",0,'JSO (t)'!P18))</f>
        <v>0</v>
      </c>
      <c r="Q18" s="252">
        <f>IF($C18="","",IF('DUOS (t)'!Q18="",0,'DUOS (t)'!Q18)+IF('TUOS (t)'!Q18="",0,'TUOS (t)'!Q18)+IF('CCF (t)'!Q18="",0,'CCF (t)'!Q18)+IF('CPT (t)'!Q18="",0,'CPT (t)'!Q18)+IF('JSO (t)'!Q18="",0,'JSO (t)'!Q18))</f>
        <v>0</v>
      </c>
      <c r="R18" s="252">
        <f>IF($C18="","",IF('DUOS (t)'!R18="",0,'DUOS (t)'!R18)+IF('TUOS (t)'!R18="",0,'TUOS (t)'!R18)+IF('CCF (t)'!R18="",0,'CCF (t)'!R18)+IF('CPT (t)'!R18="",0,'CPT (t)'!R18)+IF('JSO (t)'!R18="",0,'JSO (t)'!R18))</f>
        <v>0</v>
      </c>
      <c r="S18" s="252">
        <f>IF($C18="","",IF('DUOS (t)'!S18="",0,'DUOS (t)'!S18)+IF('TUOS (t)'!S18="",0,'TUOS (t)'!S18)+IF('CCF (t)'!S18="",0,'CCF (t)'!S18)+IF('CPT (t)'!S18="",0,'CPT (t)'!S18)+IF('JSO (t)'!S18="",0,'JSO (t)'!S18))</f>
        <v>0</v>
      </c>
      <c r="T18" s="198"/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2000</v>
      </c>
      <c r="AD18" s="213">
        <f>SUMPRODUCT($H18:$O18,'Q (t)'!$H18:$O18)/100</f>
        <v>18000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20000</v>
      </c>
      <c r="AH18" s="205"/>
      <c r="AI18" s="399">
        <f>IFERROR(AC18/'NUOS (t-1)'!AC18-1,"")</f>
        <v>2.564102564102555E-2</v>
      </c>
      <c r="AJ18" s="399">
        <f>IFERROR(AD18/'NUOS (t-1)'!AD18-1,"")</f>
        <v>1.7972027972027971</v>
      </c>
      <c r="AK18" s="399" t="str">
        <f>IFERROR(AE18/'NUOS (t-1)'!AE18-1,"")</f>
        <v/>
      </c>
      <c r="AL18" s="399" t="str">
        <f>IFERROR(AF18/'NUOS (t-1)'!AF18-1,"")</f>
        <v/>
      </c>
      <c r="AM18" s="399">
        <f>IFERROR(AG18/'NUOS (t-1)'!AG18-1,"")</f>
        <v>1.3852116875372689</v>
      </c>
      <c r="AN18" s="205"/>
    </row>
    <row r="19" spans="1:40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f>IF($C19="","",IF('DUOS (t)'!G19="",0,'DUOS (t)'!G19)+IF('TUOS (t)'!G19="",0,'TUOS (t)'!G19)+IF('CCF (t)'!G19="",0,'CCF (t)'!G19)+IF('CPT (t)'!G19="",0,'CPT (t)'!G19)+IF('JSO (t)'!G19="",0,'JSO (t)'!G19))</f>
        <v>10</v>
      </c>
      <c r="H19" s="252">
        <f>IF($C19="","",IF('DUOS (t)'!H19="",0,'DUOS (t)'!H19)+IF('TUOS (t)'!H19="",0,'TUOS (t)'!H19)+IF('CCF (t)'!H19="",0,'CCF (t)'!H19)+IF('CPT (t)'!H19="",0,'CPT (t)'!H19)+IF('JSO (t)'!H19="",0,'JSO (t)'!H19))</f>
        <v>3</v>
      </c>
      <c r="I19" s="252">
        <f>IF($C19="","",IF('DUOS (t)'!I19="",0,'DUOS (t)'!I19)+IF('TUOS (t)'!I19="",0,'TUOS (t)'!I19)+IF('CCF (t)'!I19="",0,'CCF (t)'!I19)+IF('CPT (t)'!I19="",0,'CPT (t)'!I19)+IF('JSO (t)'!I19="",0,'JSO (t)'!I19))</f>
        <v>0</v>
      </c>
      <c r="J19" s="252">
        <f>IF($C19="","",IF('DUOS (t)'!J19="",0,'DUOS (t)'!J19)+IF('TUOS (t)'!J19="",0,'TUOS (t)'!J19)+IF('CCF (t)'!J19="",0,'CCF (t)'!J19)+IF('CPT (t)'!J19="",0,'CPT (t)'!J19)+IF('JSO (t)'!J19="",0,'JSO (t)'!J19))</f>
        <v>0</v>
      </c>
      <c r="K19" s="252">
        <f>IF($C19="","",IF('DUOS (t)'!K19="",0,'DUOS (t)'!K19)+IF('TUOS (t)'!K19="",0,'TUOS (t)'!K19)+IF('CCF (t)'!K19="",0,'CCF (t)'!K19)+IF('CPT (t)'!K19="",0,'CPT (t)'!K19)+IF('JSO (t)'!K19="",0,'JSO (t)'!K19))</f>
        <v>0</v>
      </c>
      <c r="L19" s="252">
        <f>IF($C19="","",IF('DUOS (t)'!L19="",0,'DUOS (t)'!L19)+IF('TUOS (t)'!L19="",0,'TUOS (t)'!L19)+IF('CCF (t)'!L19="",0,'CCF (t)'!L19)+IF('CPT (t)'!L19="",0,'CPT (t)'!L19)+IF('JSO (t)'!L19="",0,'JSO (t)'!L19))</f>
        <v>0</v>
      </c>
      <c r="M19" s="252">
        <f>IF($C19="","",IF('DUOS (t)'!M19="",0,'DUOS (t)'!M19)+IF('TUOS (t)'!M19="",0,'TUOS (t)'!M19)+IF('CCF (t)'!M19="",0,'CCF (t)'!M19)+IF('CPT (t)'!M19="",0,'CPT (t)'!M19)+IF('JSO (t)'!M19="",0,'JSO (t)'!M19))</f>
        <v>0</v>
      </c>
      <c r="N19" s="252">
        <f>IF($C19="","",IF('DUOS (t)'!N19="",0,'DUOS (t)'!N19)+IF('TUOS (t)'!N19="",0,'TUOS (t)'!N19)+IF('CCF (t)'!N19="",0,'CCF (t)'!N19)+IF('CPT (t)'!N19="",0,'CPT (t)'!N19)+IF('JSO (t)'!N19="",0,'JSO (t)'!N19))</f>
        <v>0</v>
      </c>
      <c r="O19" s="252">
        <f>IF($C19="","",IF('DUOS (t)'!O19="",0,'DUOS (t)'!O19)+IF('TUOS (t)'!O19="",0,'TUOS (t)'!O19)+IF('CCF (t)'!O19="",0,'CCF (t)'!O19)+IF('CPT (t)'!O19="",0,'CPT (t)'!O19)+IF('JSO (t)'!O19="",0,'JSO (t)'!O19))</f>
        <v>0</v>
      </c>
      <c r="P19" s="252">
        <f>IF($C19="","",IF('DUOS (t)'!P19="",0,'DUOS (t)'!P19)+IF('TUOS (t)'!P19="",0,'TUOS (t)'!P19)+IF('CCF (t)'!P19="",0,'CCF (t)'!P19)+IF('CPT (t)'!P19="",0,'CPT (t)'!P19)+IF('JSO (t)'!P19="",0,'JSO (t)'!P19))</f>
        <v>0</v>
      </c>
      <c r="Q19" s="252">
        <f>IF($C19="","",IF('DUOS (t)'!Q19="",0,'DUOS (t)'!Q19)+IF('TUOS (t)'!Q19="",0,'TUOS (t)'!Q19)+IF('CCF (t)'!Q19="",0,'CCF (t)'!Q19)+IF('CPT (t)'!Q19="",0,'CPT (t)'!Q19)+IF('JSO (t)'!Q19="",0,'JSO (t)'!Q19))</f>
        <v>0</v>
      </c>
      <c r="R19" s="252">
        <f>IF($C19="","",IF('DUOS (t)'!R19="",0,'DUOS (t)'!R19)+IF('TUOS (t)'!R19="",0,'TUOS (t)'!R19)+IF('CCF (t)'!R19="",0,'CCF (t)'!R19)+IF('CPT (t)'!R19="",0,'CPT (t)'!R19)+IF('JSO (t)'!R19="",0,'JSO (t)'!R19))</f>
        <v>0</v>
      </c>
      <c r="S19" s="252">
        <f>IF($C19="","",IF('DUOS (t)'!S19="",0,'DUOS (t)'!S19)+IF('TUOS (t)'!S19="",0,'TUOS (t)'!S19)+IF('CCF (t)'!S19="",0,'CCF (t)'!S19)+IF('CPT (t)'!S19="",0,'CPT (t)'!S19)+IF('JSO (t)'!S19="",0,'JSO (t)'!S19))</f>
        <v>0</v>
      </c>
      <c r="T19" s="198"/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1000</v>
      </c>
      <c r="AD19" s="213">
        <f>SUMPRODUCT($H19:$O19,'Q (t)'!$H19:$O19)/100</f>
        <v>9000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10000</v>
      </c>
      <c r="AH19" s="205"/>
      <c r="AI19" s="399">
        <f>IFERROR(AC19/'NUOS (t-1)'!AC19-1,"")</f>
        <v>2.564102564102555E-2</v>
      </c>
      <c r="AJ19" s="399">
        <f>IFERROR(AD19/'NUOS (t-1)'!AD19-1,"")</f>
        <v>2.564102564102555E-2</v>
      </c>
      <c r="AK19" s="399" t="str">
        <f>IFERROR(AE19/'NUOS (t-1)'!AE19-1,"")</f>
        <v/>
      </c>
      <c r="AL19" s="399" t="str">
        <f>IFERROR(AF19/'NUOS (t-1)'!AF19-1,"")</f>
        <v/>
      </c>
      <c r="AM19" s="399">
        <f>IFERROR(AG19/'NUOS (t-1)'!AG19-1,"")</f>
        <v>2.564102564102555E-2</v>
      </c>
      <c r="AN19" s="205"/>
    </row>
    <row r="20" spans="1:40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f>IF($C20="","",IF('DUOS (t)'!G20="",0,'DUOS (t)'!G20)+IF('TUOS (t)'!G20="",0,'TUOS (t)'!G20)+IF('CCF (t)'!G20="",0,'CCF (t)'!G20)+IF('CPT (t)'!G20="",0,'CPT (t)'!G20)+IF('JSO (t)'!G20="",0,'JSO (t)'!G20))</f>
        <v>110</v>
      </c>
      <c r="H20" s="252">
        <f>IF($C20="","",IF('DUOS (t)'!H20="",0,'DUOS (t)'!H20)+IF('TUOS (t)'!H20="",0,'TUOS (t)'!H20)+IF('CCF (t)'!H20="",0,'CCF (t)'!H20)+IF('CPT (t)'!H20="",0,'CPT (t)'!H20)+IF('JSO (t)'!H20="",0,'JSO (t)'!H20))</f>
        <v>3</v>
      </c>
      <c r="I20" s="252">
        <f>IF($C20="","",IF('DUOS (t)'!I20="",0,'DUOS (t)'!I20)+IF('TUOS (t)'!I20="",0,'TUOS (t)'!I20)+IF('CCF (t)'!I20="",0,'CCF (t)'!I20)+IF('CPT (t)'!I20="",0,'CPT (t)'!I20)+IF('JSO (t)'!I20="",0,'JSO (t)'!I20))</f>
        <v>0</v>
      </c>
      <c r="J20" s="252">
        <f>IF($C20="","",IF('DUOS (t)'!J20="",0,'DUOS (t)'!J20)+IF('TUOS (t)'!J20="",0,'TUOS (t)'!J20)+IF('CCF (t)'!J20="",0,'CCF (t)'!J20)+IF('CPT (t)'!J20="",0,'CPT (t)'!J20)+IF('JSO (t)'!J20="",0,'JSO (t)'!J20))</f>
        <v>0</v>
      </c>
      <c r="K20" s="252">
        <f>IF($C20="","",IF('DUOS (t)'!K20="",0,'DUOS (t)'!K20)+IF('TUOS (t)'!K20="",0,'TUOS (t)'!K20)+IF('CCF (t)'!K20="",0,'CCF (t)'!K20)+IF('CPT (t)'!K20="",0,'CPT (t)'!K20)+IF('JSO (t)'!K20="",0,'JSO (t)'!K20))</f>
        <v>0</v>
      </c>
      <c r="L20" s="252">
        <f>IF($C20="","",IF('DUOS (t)'!L20="",0,'DUOS (t)'!L20)+IF('TUOS (t)'!L20="",0,'TUOS (t)'!L20)+IF('CCF (t)'!L20="",0,'CCF (t)'!L20)+IF('CPT (t)'!L20="",0,'CPT (t)'!L20)+IF('JSO (t)'!L20="",0,'JSO (t)'!L20))</f>
        <v>8</v>
      </c>
      <c r="M20" s="252">
        <f>IF($C20="","",IF('DUOS (t)'!M20="",0,'DUOS (t)'!M20)+IF('TUOS (t)'!M20="",0,'TUOS (t)'!M20)+IF('CCF (t)'!M20="",0,'CCF (t)'!M20)+IF('CPT (t)'!M20="",0,'CPT (t)'!M20)+IF('JSO (t)'!M20="",0,'JSO (t)'!M20))</f>
        <v>9</v>
      </c>
      <c r="N20" s="252">
        <f>IF($C20="","",IF('DUOS (t)'!N20="",0,'DUOS (t)'!N20)+IF('TUOS (t)'!N20="",0,'TUOS (t)'!N20)+IF('CCF (t)'!N20="",0,'CCF (t)'!N20)+IF('CPT (t)'!N20="",0,'CPT (t)'!N20)+IF('JSO (t)'!N20="",0,'JSO (t)'!N20))</f>
        <v>0</v>
      </c>
      <c r="O20" s="252">
        <f>IF($C20="","",IF('DUOS (t)'!O20="",0,'DUOS (t)'!O20)+IF('TUOS (t)'!O20="",0,'TUOS (t)'!O20)+IF('CCF (t)'!O20="",0,'CCF (t)'!O20)+IF('CPT (t)'!O20="",0,'CPT (t)'!O20)+IF('JSO (t)'!O20="",0,'JSO (t)'!O20))</f>
        <v>0</v>
      </c>
      <c r="P20" s="252">
        <f>IF($C20="","",IF('DUOS (t)'!P20="",0,'DUOS (t)'!P20)+IF('TUOS (t)'!P20="",0,'TUOS (t)'!P20)+IF('CCF (t)'!P20="",0,'CCF (t)'!P20)+IF('CPT (t)'!P20="",0,'CPT (t)'!P20)+IF('JSO (t)'!P20="",0,'JSO (t)'!P20))</f>
        <v>0</v>
      </c>
      <c r="Q20" s="252">
        <f>IF($C20="","",IF('DUOS (t)'!Q20="",0,'DUOS (t)'!Q20)+IF('TUOS (t)'!Q20="",0,'TUOS (t)'!Q20)+IF('CCF (t)'!Q20="",0,'CCF (t)'!Q20)+IF('CPT (t)'!Q20="",0,'CPT (t)'!Q20)+IF('JSO (t)'!Q20="",0,'JSO (t)'!Q20))</f>
        <v>0</v>
      </c>
      <c r="R20" s="252">
        <f>IF($C20="","",IF('DUOS (t)'!R20="",0,'DUOS (t)'!R20)+IF('TUOS (t)'!R20="",0,'TUOS (t)'!R20)+IF('CCF (t)'!R20="",0,'CCF (t)'!R20)+IF('CPT (t)'!R20="",0,'CPT (t)'!R20)+IF('JSO (t)'!R20="",0,'JSO (t)'!R20))</f>
        <v>0</v>
      </c>
      <c r="S20" s="252">
        <f>IF($C20="","",IF('DUOS (t)'!S20="",0,'DUOS (t)'!S20)+IF('TUOS (t)'!S20="",0,'TUOS (t)'!S20)+IF('CCF (t)'!S20="",0,'CCF (t)'!S20)+IF('CPT (t)'!S20="",0,'CPT (t)'!S20)+IF('JSO (t)'!S20="",0,'JSO (t)'!S20))</f>
        <v>0</v>
      </c>
      <c r="T20" s="198"/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  <c r="AI20" s="399" t="str">
        <f>IFERROR(AC20/'NUOS (t-1)'!AC20-1,"")</f>
        <v/>
      </c>
      <c r="AJ20" s="399" t="str">
        <f>IFERROR(AD20/'NUOS (t-1)'!AD20-1,"")</f>
        <v/>
      </c>
      <c r="AK20" s="399" t="str">
        <f>IFERROR(AE20/'NUOS (t-1)'!AE20-1,"")</f>
        <v/>
      </c>
      <c r="AL20" s="399" t="str">
        <f>IFERROR(AF20/'NUOS (t-1)'!AF20-1,"")</f>
        <v/>
      </c>
      <c r="AM20" s="399" t="str">
        <f>IFERROR(AG20/'NUOS (t-1)'!AG20-1,"")</f>
        <v/>
      </c>
      <c r="AN20" s="205"/>
    </row>
    <row r="21" spans="1:40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f>IF($C21="","",IF('DUOS (t)'!G21="",0,'DUOS (t)'!G21)+IF('TUOS (t)'!G21="",0,'TUOS (t)'!G21)+IF('CCF (t)'!G21="",0,'CCF (t)'!G21)+IF('CPT (t)'!G21="",0,'CPT (t)'!G21)+IF('JSO (t)'!G21="",0,'JSO (t)'!G21))</f>
        <v>110</v>
      </c>
      <c r="H21" s="252">
        <f>IF($C21="","",IF('DUOS (t)'!H21="",0,'DUOS (t)'!H21)+IF('TUOS (t)'!H21="",0,'TUOS (t)'!H21)+IF('CCF (t)'!H21="",0,'CCF (t)'!H21)+IF('CPT (t)'!H21="",0,'CPT (t)'!H21)+IF('JSO (t)'!H21="",0,'JSO (t)'!H21))</f>
        <v>3</v>
      </c>
      <c r="I21" s="252">
        <f>IF($C21="","",IF('DUOS (t)'!I21="",0,'DUOS (t)'!I21)+IF('TUOS (t)'!I21="",0,'TUOS (t)'!I21)+IF('CCF (t)'!I21="",0,'CCF (t)'!I21)+IF('CPT (t)'!I21="",0,'CPT (t)'!I21)+IF('JSO (t)'!I21="",0,'JSO (t)'!I21))</f>
        <v>0</v>
      </c>
      <c r="J21" s="252">
        <f>IF($C21="","",IF('DUOS (t)'!J21="",0,'DUOS (t)'!J21)+IF('TUOS (t)'!J21="",0,'TUOS (t)'!J21)+IF('CCF (t)'!J21="",0,'CCF (t)'!J21)+IF('CPT (t)'!J21="",0,'CPT (t)'!J21)+IF('JSO (t)'!J21="",0,'JSO (t)'!J21))</f>
        <v>0</v>
      </c>
      <c r="K21" s="252">
        <f>IF($C21="","",IF('DUOS (t)'!K21="",0,'DUOS (t)'!K21)+IF('TUOS (t)'!K21="",0,'TUOS (t)'!K21)+IF('CCF (t)'!K21="",0,'CCF (t)'!K21)+IF('CPT (t)'!K21="",0,'CPT (t)'!K21)+IF('JSO (t)'!K21="",0,'JSO (t)'!K21))</f>
        <v>0</v>
      </c>
      <c r="L21" s="252">
        <f>IF($C21="","",IF('DUOS (t)'!L21="",0,'DUOS (t)'!L21)+IF('TUOS (t)'!L21="",0,'TUOS (t)'!L21)+IF('CCF (t)'!L21="",0,'CCF (t)'!L21)+IF('CPT (t)'!L21="",0,'CPT (t)'!L21)+IF('JSO (t)'!L21="",0,'JSO (t)'!L21))</f>
        <v>8</v>
      </c>
      <c r="M21" s="252">
        <f>IF($C21="","",IF('DUOS (t)'!M21="",0,'DUOS (t)'!M21)+IF('TUOS (t)'!M21="",0,'TUOS (t)'!M21)+IF('CCF (t)'!M21="",0,'CCF (t)'!M21)+IF('CPT (t)'!M21="",0,'CPT (t)'!M21)+IF('JSO (t)'!M21="",0,'JSO (t)'!M21))</f>
        <v>9</v>
      </c>
      <c r="N21" s="252">
        <f>IF($C21="","",IF('DUOS (t)'!N21="",0,'DUOS (t)'!N21)+IF('TUOS (t)'!N21="",0,'TUOS (t)'!N21)+IF('CCF (t)'!N21="",0,'CCF (t)'!N21)+IF('CPT (t)'!N21="",0,'CPT (t)'!N21)+IF('JSO (t)'!N21="",0,'JSO (t)'!N21))</f>
        <v>0</v>
      </c>
      <c r="O21" s="252">
        <f>IF($C21="","",IF('DUOS (t)'!O21="",0,'DUOS (t)'!O21)+IF('TUOS (t)'!O21="",0,'TUOS (t)'!O21)+IF('CCF (t)'!O21="",0,'CCF (t)'!O21)+IF('CPT (t)'!O21="",0,'CPT (t)'!O21)+IF('JSO (t)'!O21="",0,'JSO (t)'!O21))</f>
        <v>0</v>
      </c>
      <c r="P21" s="252">
        <f>IF($C21="","",IF('DUOS (t)'!P21="",0,'DUOS (t)'!P21)+IF('TUOS (t)'!P21="",0,'TUOS (t)'!P21)+IF('CCF (t)'!P21="",0,'CCF (t)'!P21)+IF('CPT (t)'!P21="",0,'CPT (t)'!P21)+IF('JSO (t)'!P21="",0,'JSO (t)'!P21))</f>
        <v>0</v>
      </c>
      <c r="Q21" s="252">
        <f>IF($C21="","",IF('DUOS (t)'!Q21="",0,'DUOS (t)'!Q21)+IF('TUOS (t)'!Q21="",0,'TUOS (t)'!Q21)+IF('CCF (t)'!Q21="",0,'CCF (t)'!Q21)+IF('CPT (t)'!Q21="",0,'CPT (t)'!Q21)+IF('JSO (t)'!Q21="",0,'JSO (t)'!Q21))</f>
        <v>0</v>
      </c>
      <c r="R21" s="252">
        <f>IF($C21="","",IF('DUOS (t)'!R21="",0,'DUOS (t)'!R21)+IF('TUOS (t)'!R21="",0,'TUOS (t)'!R21)+IF('CCF (t)'!R21="",0,'CCF (t)'!R21)+IF('CPT (t)'!R21="",0,'CPT (t)'!R21)+IF('JSO (t)'!R21="",0,'JSO (t)'!R21))</f>
        <v>0</v>
      </c>
      <c r="S21" s="252">
        <f>IF($C21="","",IF('DUOS (t)'!S21="",0,'DUOS (t)'!S21)+IF('TUOS (t)'!S21="",0,'TUOS (t)'!S21)+IF('CCF (t)'!S21="",0,'CCF (t)'!S21)+IF('CPT (t)'!S21="",0,'CPT (t)'!S21)+IF('JSO (t)'!S21="",0,'JSO (t)'!S21))</f>
        <v>0</v>
      </c>
      <c r="T21" s="198"/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  <c r="AI21" s="399" t="str">
        <f>IFERROR(AC21/'NUOS (t-1)'!AC21-1,"")</f>
        <v/>
      </c>
      <c r="AJ21" s="399" t="str">
        <f>IFERROR(AD21/'NUOS (t-1)'!AD21-1,"")</f>
        <v/>
      </c>
      <c r="AK21" s="399" t="str">
        <f>IFERROR(AE21/'NUOS (t-1)'!AE21-1,"")</f>
        <v/>
      </c>
      <c r="AL21" s="399" t="str">
        <f>IFERROR(AF21/'NUOS (t-1)'!AF21-1,"")</f>
        <v/>
      </c>
      <c r="AM21" s="399" t="str">
        <f>IFERROR(AG21/'NUOS (t-1)'!AG21-1,"")</f>
        <v/>
      </c>
      <c r="AN21" s="205"/>
    </row>
    <row r="22" spans="1:40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f>IF($C22="","",IF('DUOS (t)'!G22="",0,'DUOS (t)'!G22)+IF('TUOS (t)'!G22="",0,'TUOS (t)'!G22)+IF('CCF (t)'!G22="",0,'CCF (t)'!G22)+IF('CPT (t)'!G22="",0,'CPT (t)'!G22)+IF('JSO (t)'!G22="",0,'JSO (t)'!G22))</f>
        <v>200</v>
      </c>
      <c r="H22" s="252">
        <f>IF($C22="","",IF('DUOS (t)'!H22="",0,'DUOS (t)'!H22)+IF('TUOS (t)'!H22="",0,'TUOS (t)'!H22)+IF('CCF (t)'!H22="",0,'CCF (t)'!H22)+IF('CPT (t)'!H22="",0,'CPT (t)'!H22)+IF('JSO (t)'!H22="",0,'JSO (t)'!H22))</f>
        <v>0</v>
      </c>
      <c r="I22" s="252">
        <f>IF($C22="","",IF('DUOS (t)'!I22="",0,'DUOS (t)'!I22)+IF('TUOS (t)'!I22="",0,'TUOS (t)'!I22)+IF('CCF (t)'!I22="",0,'CCF (t)'!I22)+IF('CPT (t)'!I22="",0,'CPT (t)'!I22)+IF('JSO (t)'!I22="",0,'JSO (t)'!I22))</f>
        <v>0</v>
      </c>
      <c r="J22" s="252">
        <f>IF($C22="","",IF('DUOS (t)'!J22="",0,'DUOS (t)'!J22)+IF('TUOS (t)'!J22="",0,'TUOS (t)'!J22)+IF('CCF (t)'!J22="",0,'CCF (t)'!J22)+IF('CPT (t)'!J22="",0,'CPT (t)'!J22)+IF('JSO (t)'!J22="",0,'JSO (t)'!J22))</f>
        <v>0</v>
      </c>
      <c r="K22" s="252">
        <f>IF($C22="","",IF('DUOS (t)'!K22="",0,'DUOS (t)'!K22)+IF('TUOS (t)'!K22="",0,'TUOS (t)'!K22)+IF('CCF (t)'!K22="",0,'CCF (t)'!K22)+IF('CPT (t)'!K22="",0,'CPT (t)'!K22)+IF('JSO (t)'!K22="",0,'JSO (t)'!K22))</f>
        <v>0</v>
      </c>
      <c r="L22" s="252">
        <f>IF($C22="","",IF('DUOS (t)'!L22="",0,'DUOS (t)'!L22)+IF('TUOS (t)'!L22="",0,'TUOS (t)'!L22)+IF('CCF (t)'!L22="",0,'CCF (t)'!L22)+IF('CPT (t)'!L22="",0,'CPT (t)'!L22)+IF('JSO (t)'!L22="",0,'JSO (t)'!L22))</f>
        <v>8</v>
      </c>
      <c r="M22" s="252">
        <f>IF($C22="","",IF('DUOS (t)'!M22="",0,'DUOS (t)'!M22)+IF('TUOS (t)'!M22="",0,'TUOS (t)'!M22)+IF('CCF (t)'!M22="",0,'CCF (t)'!M22)+IF('CPT (t)'!M22="",0,'CPT (t)'!M22)+IF('JSO (t)'!M22="",0,'JSO (t)'!M22))</f>
        <v>9</v>
      </c>
      <c r="N22" s="252">
        <f>IF($C22="","",IF('DUOS (t)'!N22="",0,'DUOS (t)'!N22)+IF('TUOS (t)'!N22="",0,'TUOS (t)'!N22)+IF('CCF (t)'!N22="",0,'CCF (t)'!N22)+IF('CPT (t)'!N22="",0,'CPT (t)'!N22)+IF('JSO (t)'!N22="",0,'JSO (t)'!N22))</f>
        <v>0</v>
      </c>
      <c r="O22" s="252">
        <f>IF($C22="","",IF('DUOS (t)'!O22="",0,'DUOS (t)'!O22)+IF('TUOS (t)'!O22="",0,'TUOS (t)'!O22)+IF('CCF (t)'!O22="",0,'CCF (t)'!O22)+IF('CPT (t)'!O22="",0,'CPT (t)'!O22)+IF('JSO (t)'!O22="",0,'JSO (t)'!O22))</f>
        <v>0</v>
      </c>
      <c r="P22" s="252">
        <f>IF($C22="","",IF('DUOS (t)'!P22="",0,'DUOS (t)'!P22)+IF('TUOS (t)'!P22="",0,'TUOS (t)'!P22)+IF('CCF (t)'!P22="",0,'CCF (t)'!P22)+IF('CPT (t)'!P22="",0,'CPT (t)'!P22)+IF('JSO (t)'!P22="",0,'JSO (t)'!P22))</f>
        <v>0</v>
      </c>
      <c r="Q22" s="252">
        <f>IF($C22="","",IF('DUOS (t)'!Q22="",0,'DUOS (t)'!Q22)+IF('TUOS (t)'!Q22="",0,'TUOS (t)'!Q22)+IF('CCF (t)'!Q22="",0,'CCF (t)'!Q22)+IF('CPT (t)'!Q22="",0,'CPT (t)'!Q22)+IF('JSO (t)'!Q22="",0,'JSO (t)'!Q22))</f>
        <v>0</v>
      </c>
      <c r="R22" s="252">
        <f>IF($C22="","",IF('DUOS (t)'!R22="",0,'DUOS (t)'!R22)+IF('TUOS (t)'!R22="",0,'TUOS (t)'!R22)+IF('CCF (t)'!R22="",0,'CCF (t)'!R22)+IF('CPT (t)'!R22="",0,'CPT (t)'!R22)+IF('JSO (t)'!R22="",0,'JSO (t)'!R22))</f>
        <v>0</v>
      </c>
      <c r="S22" s="252">
        <f>IF($C22="","",IF('DUOS (t)'!S22="",0,'DUOS (t)'!S22)+IF('TUOS (t)'!S22="",0,'TUOS (t)'!S22)+IF('CCF (t)'!S22="",0,'CCF (t)'!S22)+IF('CPT (t)'!S22="",0,'CPT (t)'!S22)+IF('JSO (t)'!S22="",0,'JSO (t)'!S22))</f>
        <v>0</v>
      </c>
      <c r="T22" s="198"/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16000</v>
      </c>
      <c r="AD22" s="213">
        <f>SUMPRODUCT($H22:$O22,'Q (t)'!$H22:$O22)/100</f>
        <v>130000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146000</v>
      </c>
      <c r="AH22" s="205"/>
      <c r="AI22" s="399">
        <f>IFERROR(AC22/'NUOS (t-1)'!AC22-1,"")</f>
        <v>2.564102564102555E-2</v>
      </c>
      <c r="AJ22" s="399">
        <f>IFERROR(AD22/'NUOS (t-1)'!AD22-1,"")</f>
        <v>-4.283321368748505E-2</v>
      </c>
      <c r="AK22" s="399" t="str">
        <f>IFERROR(AE22/'NUOS (t-1)'!AE22-1,"")</f>
        <v/>
      </c>
      <c r="AL22" s="399" t="str">
        <f>IFERROR(AF22/'NUOS (t-1)'!AF22-1,"")</f>
        <v/>
      </c>
      <c r="AM22" s="399">
        <f>IFERROR(AG22/'NUOS (t-1)'!AG22-1,"")</f>
        <v>-3.5778559281456901E-2</v>
      </c>
      <c r="AN22" s="205"/>
    </row>
    <row r="23" spans="1:40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f>IF($C23="","",IF('DUOS (t)'!G23="",0,'DUOS (t)'!G23)+IF('TUOS (t)'!G23="",0,'TUOS (t)'!G23)+IF('CCF (t)'!G23="",0,'CCF (t)'!G23)+IF('CPT (t)'!G23="",0,'CPT (t)'!G23)+IF('JSO (t)'!G23="",0,'JSO (t)'!G23))</f>
        <v>210</v>
      </c>
      <c r="H23" s="252">
        <f>IF($C23="","",IF('DUOS (t)'!H23="",0,'DUOS (t)'!H23)+IF('TUOS (t)'!H23="",0,'TUOS (t)'!H23)+IF('CCF (t)'!H23="",0,'CCF (t)'!H23)+IF('CPT (t)'!H23="",0,'CPT (t)'!H23)+IF('JSO (t)'!H23="",0,'JSO (t)'!H23))</f>
        <v>3</v>
      </c>
      <c r="I23" s="252">
        <f>IF($C23="","",IF('DUOS (t)'!I23="",0,'DUOS (t)'!I23)+IF('TUOS (t)'!I23="",0,'TUOS (t)'!I23)+IF('CCF (t)'!I23="",0,'CCF (t)'!I23)+IF('CPT (t)'!I23="",0,'CPT (t)'!I23)+IF('JSO (t)'!I23="",0,'JSO (t)'!I23))</f>
        <v>0</v>
      </c>
      <c r="J23" s="252">
        <f>IF($C23="","",IF('DUOS (t)'!J23="",0,'DUOS (t)'!J23)+IF('TUOS (t)'!J23="",0,'TUOS (t)'!J23)+IF('CCF (t)'!J23="",0,'CCF (t)'!J23)+IF('CPT (t)'!J23="",0,'CPT (t)'!J23)+IF('JSO (t)'!J23="",0,'JSO (t)'!J23))</f>
        <v>0</v>
      </c>
      <c r="K23" s="252">
        <f>IF($C23="","",IF('DUOS (t)'!K23="",0,'DUOS (t)'!K23)+IF('TUOS (t)'!K23="",0,'TUOS (t)'!K23)+IF('CCF (t)'!K23="",0,'CCF (t)'!K23)+IF('CPT (t)'!K23="",0,'CPT (t)'!K23)+IF('JSO (t)'!K23="",0,'JSO (t)'!K23))</f>
        <v>0</v>
      </c>
      <c r="L23" s="252">
        <f>IF($C23="","",IF('DUOS (t)'!L23="",0,'DUOS (t)'!L23)+IF('TUOS (t)'!L23="",0,'TUOS (t)'!L23)+IF('CCF (t)'!L23="",0,'CCF (t)'!L23)+IF('CPT (t)'!L23="",0,'CPT (t)'!L23)+IF('JSO (t)'!L23="",0,'JSO (t)'!L23))</f>
        <v>8</v>
      </c>
      <c r="M23" s="252">
        <f>IF($C23="","",IF('DUOS (t)'!M23="",0,'DUOS (t)'!M23)+IF('TUOS (t)'!M23="",0,'TUOS (t)'!M23)+IF('CCF (t)'!M23="",0,'CCF (t)'!M23)+IF('CPT (t)'!M23="",0,'CPT (t)'!M23)+IF('JSO (t)'!M23="",0,'JSO (t)'!M23))</f>
        <v>9</v>
      </c>
      <c r="N23" s="252">
        <f>IF($C23="","",IF('DUOS (t)'!N23="",0,'DUOS (t)'!N23)+IF('TUOS (t)'!N23="",0,'TUOS (t)'!N23)+IF('CCF (t)'!N23="",0,'CCF (t)'!N23)+IF('CPT (t)'!N23="",0,'CPT (t)'!N23)+IF('JSO (t)'!N23="",0,'JSO (t)'!N23))</f>
        <v>0</v>
      </c>
      <c r="O23" s="252">
        <f>IF($C23="","",IF('DUOS (t)'!O23="",0,'DUOS (t)'!O23)+IF('TUOS (t)'!O23="",0,'TUOS (t)'!O23)+IF('CCF (t)'!O23="",0,'CCF (t)'!O23)+IF('CPT (t)'!O23="",0,'CPT (t)'!O23)+IF('JSO (t)'!O23="",0,'JSO (t)'!O23))</f>
        <v>0</v>
      </c>
      <c r="P23" s="252">
        <f>IF($C23="","",IF('DUOS (t)'!P23="",0,'DUOS (t)'!P23)+IF('TUOS (t)'!P23="",0,'TUOS (t)'!P23)+IF('CCF (t)'!P23="",0,'CCF (t)'!P23)+IF('CPT (t)'!P23="",0,'CPT (t)'!P23)+IF('JSO (t)'!P23="",0,'JSO (t)'!P23))</f>
        <v>0</v>
      </c>
      <c r="Q23" s="252">
        <f>IF($C23="","",IF('DUOS (t)'!Q23="",0,'DUOS (t)'!Q23)+IF('TUOS (t)'!Q23="",0,'TUOS (t)'!Q23)+IF('CCF (t)'!Q23="",0,'CCF (t)'!Q23)+IF('CPT (t)'!Q23="",0,'CPT (t)'!Q23)+IF('JSO (t)'!Q23="",0,'JSO (t)'!Q23))</f>
        <v>0</v>
      </c>
      <c r="R23" s="252">
        <f>IF($C23="","",IF('DUOS (t)'!R23="",0,'DUOS (t)'!R23)+IF('TUOS (t)'!R23="",0,'TUOS (t)'!R23)+IF('CCF (t)'!R23="",0,'CCF (t)'!R23)+IF('CPT (t)'!R23="",0,'CPT (t)'!R23)+IF('JSO (t)'!R23="",0,'JSO (t)'!R23))</f>
        <v>0</v>
      </c>
      <c r="S23" s="252">
        <f>IF($C23="","",IF('DUOS (t)'!S23="",0,'DUOS (t)'!S23)+IF('TUOS (t)'!S23="",0,'TUOS (t)'!S23)+IF('CCF (t)'!S23="",0,'CCF (t)'!S23)+IF('CPT (t)'!S23="",0,'CPT (t)'!S23)+IF('JSO (t)'!S23="",0,'JSO (t)'!S23))</f>
        <v>0</v>
      </c>
      <c r="T23" s="198"/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  <c r="AI23" s="399" t="str">
        <f>IFERROR(AC23/'NUOS (t-1)'!AC23-1,"")</f>
        <v/>
      </c>
      <c r="AJ23" s="399" t="str">
        <f>IFERROR(AD23/'NUOS (t-1)'!AD23-1,"")</f>
        <v/>
      </c>
      <c r="AK23" s="399" t="str">
        <f>IFERROR(AE23/'NUOS (t-1)'!AE23-1,"")</f>
        <v/>
      </c>
      <c r="AL23" s="399" t="str">
        <f>IFERROR(AF23/'NUOS (t-1)'!AF23-1,"")</f>
        <v/>
      </c>
      <c r="AM23" s="399" t="str">
        <f>IFERROR(AG23/'NUOS (t-1)'!AG23-1,"")</f>
        <v/>
      </c>
      <c r="AN23" s="205"/>
    </row>
    <row r="24" spans="1:40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f>IF($C24="","",IF('DUOS (t)'!G24="",0,'DUOS (t)'!G24)+IF('TUOS (t)'!G24="",0,'TUOS (t)'!G24)+IF('CCF (t)'!G24="",0,'CCF (t)'!G24)+IF('CPT (t)'!G24="",0,'CPT (t)'!G24)+IF('JSO (t)'!G24="",0,'JSO (t)'!G24))</f>
        <v>210</v>
      </c>
      <c r="H24" s="252">
        <f>IF($C24="","",IF('DUOS (t)'!H24="",0,'DUOS (t)'!H24)+IF('TUOS (t)'!H24="",0,'TUOS (t)'!H24)+IF('CCF (t)'!H24="",0,'CCF (t)'!H24)+IF('CPT (t)'!H24="",0,'CPT (t)'!H24)+IF('JSO (t)'!H24="",0,'JSO (t)'!H24))</f>
        <v>3</v>
      </c>
      <c r="I24" s="252">
        <f>IF($C24="","",IF('DUOS (t)'!I24="",0,'DUOS (t)'!I24)+IF('TUOS (t)'!I24="",0,'TUOS (t)'!I24)+IF('CCF (t)'!I24="",0,'CCF (t)'!I24)+IF('CPT (t)'!I24="",0,'CPT (t)'!I24)+IF('JSO (t)'!I24="",0,'JSO (t)'!I24))</f>
        <v>0</v>
      </c>
      <c r="J24" s="252">
        <f>IF($C24="","",IF('DUOS (t)'!J24="",0,'DUOS (t)'!J24)+IF('TUOS (t)'!J24="",0,'TUOS (t)'!J24)+IF('CCF (t)'!J24="",0,'CCF (t)'!J24)+IF('CPT (t)'!J24="",0,'CPT (t)'!J24)+IF('JSO (t)'!J24="",0,'JSO (t)'!J24))</f>
        <v>0</v>
      </c>
      <c r="K24" s="252">
        <f>IF($C24="","",IF('DUOS (t)'!K24="",0,'DUOS (t)'!K24)+IF('TUOS (t)'!K24="",0,'TUOS (t)'!K24)+IF('CCF (t)'!K24="",0,'CCF (t)'!K24)+IF('CPT (t)'!K24="",0,'CPT (t)'!K24)+IF('JSO (t)'!K24="",0,'JSO (t)'!K24))</f>
        <v>0</v>
      </c>
      <c r="L24" s="252">
        <f>IF($C24="","",IF('DUOS (t)'!L24="",0,'DUOS (t)'!L24)+IF('TUOS (t)'!L24="",0,'TUOS (t)'!L24)+IF('CCF (t)'!L24="",0,'CCF (t)'!L24)+IF('CPT (t)'!L24="",0,'CPT (t)'!L24)+IF('JSO (t)'!L24="",0,'JSO (t)'!L24))</f>
        <v>8</v>
      </c>
      <c r="M24" s="252">
        <f>IF($C24="","",IF('DUOS (t)'!M24="",0,'DUOS (t)'!M24)+IF('TUOS (t)'!M24="",0,'TUOS (t)'!M24)+IF('CCF (t)'!M24="",0,'CCF (t)'!M24)+IF('CPT (t)'!M24="",0,'CPT (t)'!M24)+IF('JSO (t)'!M24="",0,'JSO (t)'!M24))</f>
        <v>9</v>
      </c>
      <c r="N24" s="252">
        <f>IF($C24="","",IF('DUOS (t)'!N24="",0,'DUOS (t)'!N24)+IF('TUOS (t)'!N24="",0,'TUOS (t)'!N24)+IF('CCF (t)'!N24="",0,'CCF (t)'!N24)+IF('CPT (t)'!N24="",0,'CPT (t)'!N24)+IF('JSO (t)'!N24="",0,'JSO (t)'!N24))</f>
        <v>0</v>
      </c>
      <c r="O24" s="252">
        <f>IF($C24="","",IF('DUOS (t)'!O24="",0,'DUOS (t)'!O24)+IF('TUOS (t)'!O24="",0,'TUOS (t)'!O24)+IF('CCF (t)'!O24="",0,'CCF (t)'!O24)+IF('CPT (t)'!O24="",0,'CPT (t)'!O24)+IF('JSO (t)'!O24="",0,'JSO (t)'!O24))</f>
        <v>0</v>
      </c>
      <c r="P24" s="252">
        <f>IF($C24="","",IF('DUOS (t)'!P24="",0,'DUOS (t)'!P24)+IF('TUOS (t)'!P24="",0,'TUOS (t)'!P24)+IF('CCF (t)'!P24="",0,'CCF (t)'!P24)+IF('CPT (t)'!P24="",0,'CPT (t)'!P24)+IF('JSO (t)'!P24="",0,'JSO (t)'!P24))</f>
        <v>0</v>
      </c>
      <c r="Q24" s="252">
        <f>IF($C24="","",IF('DUOS (t)'!Q24="",0,'DUOS (t)'!Q24)+IF('TUOS (t)'!Q24="",0,'TUOS (t)'!Q24)+IF('CCF (t)'!Q24="",0,'CCF (t)'!Q24)+IF('CPT (t)'!Q24="",0,'CPT (t)'!Q24)+IF('JSO (t)'!Q24="",0,'JSO (t)'!Q24))</f>
        <v>0</v>
      </c>
      <c r="R24" s="252">
        <f>IF($C24="","",IF('DUOS (t)'!R24="",0,'DUOS (t)'!R24)+IF('TUOS (t)'!R24="",0,'TUOS (t)'!R24)+IF('CCF (t)'!R24="",0,'CCF (t)'!R24)+IF('CPT (t)'!R24="",0,'CPT (t)'!R24)+IF('JSO (t)'!R24="",0,'JSO (t)'!R24))</f>
        <v>0</v>
      </c>
      <c r="S24" s="252">
        <f>IF($C24="","",IF('DUOS (t)'!S24="",0,'DUOS (t)'!S24)+IF('TUOS (t)'!S24="",0,'TUOS (t)'!S24)+IF('CCF (t)'!S24="",0,'CCF (t)'!S24)+IF('CPT (t)'!S24="",0,'CPT (t)'!S24)+IF('JSO (t)'!S24="",0,'JSO (t)'!S24))</f>
        <v>0</v>
      </c>
      <c r="T24" s="198"/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  <c r="AI24" s="399" t="str">
        <f>IFERROR(AC24/'NUOS (t-1)'!AC24-1,"")</f>
        <v/>
      </c>
      <c r="AJ24" s="399" t="str">
        <f>IFERROR(AD24/'NUOS (t-1)'!AD24-1,"")</f>
        <v/>
      </c>
      <c r="AK24" s="399" t="str">
        <f>IFERROR(AE24/'NUOS (t-1)'!AE24-1,"")</f>
        <v/>
      </c>
      <c r="AL24" s="399" t="str">
        <f>IFERROR(AF24/'NUOS (t-1)'!AF24-1,"")</f>
        <v/>
      </c>
      <c r="AM24" s="399" t="str">
        <f>IFERROR(AG24/'NUOS (t-1)'!AG24-1,"")</f>
        <v/>
      </c>
      <c r="AN24" s="205"/>
    </row>
    <row r="25" spans="1:40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f>IF($C25="","",IF('DUOS (t)'!G25="",0,'DUOS (t)'!G25)+IF('TUOS (t)'!G25="",0,'TUOS (t)'!G25)+IF('CCF (t)'!G25="",0,'CCF (t)'!G25)+IF('CPT (t)'!G25="",0,'CPT (t)'!G25)+IF('JSO (t)'!G25="",0,'JSO (t)'!G25))</f>
        <v>200</v>
      </c>
      <c r="H25" s="252">
        <f>IF($C25="","",IF('DUOS (t)'!H25="",0,'DUOS (t)'!H25)+IF('TUOS (t)'!H25="",0,'TUOS (t)'!H25)+IF('CCF (t)'!H25="",0,'CCF (t)'!H25)+IF('CPT (t)'!H25="",0,'CPT (t)'!H25)+IF('JSO (t)'!H25="",0,'JSO (t)'!H25))</f>
        <v>0</v>
      </c>
      <c r="I25" s="252">
        <f>IF($C25="","",IF('DUOS (t)'!I25="",0,'DUOS (t)'!I25)+IF('TUOS (t)'!I25="",0,'TUOS (t)'!I25)+IF('CCF (t)'!I25="",0,'CCF (t)'!I25)+IF('CPT (t)'!I25="",0,'CPT (t)'!I25)+IF('JSO (t)'!I25="",0,'JSO (t)'!I25))</f>
        <v>16.856646125917784</v>
      </c>
      <c r="J25" s="252">
        <f>IF($C25="","",IF('DUOS (t)'!J25="",0,'DUOS (t)'!J25)+IF('TUOS (t)'!J25="",0,'TUOS (t)'!J25)+IF('CCF (t)'!J25="",0,'CCF (t)'!J25)+IF('CPT (t)'!J25="",0,'CPT (t)'!J25)+IF('JSO (t)'!J25="",0,'JSO (t)'!J25))</f>
        <v>9.3566461259177842</v>
      </c>
      <c r="K25" s="252">
        <f>IF($C25="","",IF('DUOS (t)'!K25="",0,'DUOS (t)'!K25)+IF('TUOS (t)'!K25="",0,'TUOS (t)'!K25)+IF('CCF (t)'!K25="",0,'CCF (t)'!K25)+IF('CPT (t)'!K25="",0,'CPT (t)'!K25)+IF('JSO (t)'!K25="",0,'JSO (t)'!K25))</f>
        <v>3.3566461259177842</v>
      </c>
      <c r="L25" s="252">
        <f>IF($C25="","",IF('DUOS (t)'!L25="",0,'DUOS (t)'!L25)+IF('TUOS (t)'!L25="",0,'TUOS (t)'!L25)+IF('CCF (t)'!L25="",0,'CCF (t)'!L25)+IF('CPT (t)'!L25="",0,'CPT (t)'!L25)+IF('JSO (t)'!L25="",0,'JSO (t)'!L25))</f>
        <v>0</v>
      </c>
      <c r="M25" s="252">
        <f>IF($C25="","",IF('DUOS (t)'!M25="",0,'DUOS (t)'!M25)+IF('TUOS (t)'!M25="",0,'TUOS (t)'!M25)+IF('CCF (t)'!M25="",0,'CCF (t)'!M25)+IF('CPT (t)'!M25="",0,'CPT (t)'!M25)+IF('JSO (t)'!M25="",0,'JSO (t)'!M25))</f>
        <v>0</v>
      </c>
      <c r="N25" s="252">
        <f>IF($C25="","",IF('DUOS (t)'!N25="",0,'DUOS (t)'!N25)+IF('TUOS (t)'!N25="",0,'TUOS (t)'!N25)+IF('CCF (t)'!N25="",0,'CCF (t)'!N25)+IF('CPT (t)'!N25="",0,'CPT (t)'!N25)+IF('JSO (t)'!N25="",0,'JSO (t)'!N25))</f>
        <v>0</v>
      </c>
      <c r="O25" s="252">
        <f>IF($C25="","",IF('DUOS (t)'!O25="",0,'DUOS (t)'!O25)+IF('TUOS (t)'!O25="",0,'TUOS (t)'!O25)+IF('CCF (t)'!O25="",0,'CCF (t)'!O25)+IF('CPT (t)'!O25="",0,'CPT (t)'!O25)+IF('JSO (t)'!O25="",0,'JSO (t)'!O25))</f>
        <v>0</v>
      </c>
      <c r="P25" s="252">
        <f>IF($C25="","",IF('DUOS (t)'!P25="",0,'DUOS (t)'!P25)+IF('TUOS (t)'!P25="",0,'TUOS (t)'!P25)+IF('CCF (t)'!P25="",0,'CCF (t)'!P25)+IF('CPT (t)'!P25="",0,'CPT (t)'!P25)+IF('JSO (t)'!P25="",0,'JSO (t)'!P25))</f>
        <v>0</v>
      </c>
      <c r="Q25" s="252">
        <f>IF($C25="","",IF('DUOS (t)'!Q25="",0,'DUOS (t)'!Q25)+IF('TUOS (t)'!Q25="",0,'TUOS (t)'!Q25)+IF('CCF (t)'!Q25="",0,'CCF (t)'!Q25)+IF('CPT (t)'!Q25="",0,'CPT (t)'!Q25)+IF('JSO (t)'!Q25="",0,'JSO (t)'!Q25))</f>
        <v>0</v>
      </c>
      <c r="R25" s="252">
        <f>IF($C25="","",IF('DUOS (t)'!R25="",0,'DUOS (t)'!R25)+IF('TUOS (t)'!R25="",0,'TUOS (t)'!R25)+IF('CCF (t)'!R25="",0,'CCF (t)'!R25)+IF('CPT (t)'!R25="",0,'CPT (t)'!R25)+IF('JSO (t)'!R25="",0,'JSO (t)'!R25))</f>
        <v>0</v>
      </c>
      <c r="S25" s="252">
        <f>IF($C25="","",IF('DUOS (t)'!S25="",0,'DUOS (t)'!S25)+IF('TUOS (t)'!S25="",0,'TUOS (t)'!S25)+IF('CCF (t)'!S25="",0,'CCF (t)'!S25)+IF('CPT (t)'!S25="",0,'CPT (t)'!S25)+IF('JSO (t)'!S25="",0,'JSO (t)'!S25))</f>
        <v>0</v>
      </c>
      <c r="T25" s="198"/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300</v>
      </c>
      <c r="AD25" s="213">
        <f>SUMPRODUCT($H25:$O25,'Q (t)'!$H25:$O25)/100</f>
        <v>16463.292251835566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16763.292251835566</v>
      </c>
      <c r="AH25" s="205"/>
      <c r="AI25" s="399">
        <f>IFERROR(AC25/'NUOS (t-1)'!AC25-1,"")</f>
        <v>2.564102564102555E-2</v>
      </c>
      <c r="AJ25" s="399">
        <f>IFERROR(AD25/'NUOS (t-1)'!AD25-1,"")</f>
        <v>5.5999246441562178E-2</v>
      </c>
      <c r="AK25" s="399" t="str">
        <f>IFERROR(AE25/'NUOS (t-1)'!AE25-1,"")</f>
        <v/>
      </c>
      <c r="AL25" s="399" t="str">
        <f>IFERROR(AF25/'NUOS (t-1)'!AF25-1,"")</f>
        <v/>
      </c>
      <c r="AM25" s="399">
        <f>IFERROR(AG25/'NUOS (t-1)'!AG25-1,"")</f>
        <v>5.5440163185567215E-2</v>
      </c>
      <c r="AN25" s="205"/>
    </row>
    <row r="26" spans="1:40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f>IF($C26="","",IF('DUOS (t)'!G26="",0,'DUOS (t)'!G26)+IF('TUOS (t)'!G26="",0,'TUOS (t)'!G26)+IF('CCF (t)'!G26="",0,'CCF (t)'!G26)+IF('CPT (t)'!G26="",0,'CPT (t)'!G26)+IF('JSO (t)'!G26="",0,'JSO (t)'!G26))</f>
        <v>200</v>
      </c>
      <c r="H26" s="252">
        <f>IF($C26="","",IF('DUOS (t)'!H26="",0,'DUOS (t)'!H26)+IF('TUOS (t)'!H26="",0,'TUOS (t)'!H26)+IF('CCF (t)'!H26="",0,'CCF (t)'!H26)+IF('CPT (t)'!H26="",0,'CPT (t)'!H26)+IF('JSO (t)'!H26="",0,'JSO (t)'!H26))</f>
        <v>0</v>
      </c>
      <c r="I26" s="252">
        <f>IF($C26="","",IF('DUOS (t)'!I26="",0,'DUOS (t)'!I26)+IF('TUOS (t)'!I26="",0,'TUOS (t)'!I26)+IF('CCF (t)'!I26="",0,'CCF (t)'!I26)+IF('CPT (t)'!I26="",0,'CPT (t)'!I26)+IF('JSO (t)'!I26="",0,'JSO (t)'!I26))</f>
        <v>16.856646125917784</v>
      </c>
      <c r="J26" s="252">
        <f>IF($C26="","",IF('DUOS (t)'!J26="",0,'DUOS (t)'!J26)+IF('TUOS (t)'!J26="",0,'TUOS (t)'!J26)+IF('CCF (t)'!J26="",0,'CCF (t)'!J26)+IF('CPT (t)'!J26="",0,'CPT (t)'!J26)+IF('JSO (t)'!J26="",0,'JSO (t)'!J26))</f>
        <v>9.3566461259177842</v>
      </c>
      <c r="K26" s="252">
        <f>IF($C26="","",IF('DUOS (t)'!K26="",0,'DUOS (t)'!K26)+IF('TUOS (t)'!K26="",0,'TUOS (t)'!K26)+IF('CCF (t)'!K26="",0,'CCF (t)'!K26)+IF('CPT (t)'!K26="",0,'CPT (t)'!K26)+IF('JSO (t)'!K26="",0,'JSO (t)'!K26))</f>
        <v>3.3566461259177842</v>
      </c>
      <c r="L26" s="252">
        <f>IF($C26="","",IF('DUOS (t)'!L26="",0,'DUOS (t)'!L26)+IF('TUOS (t)'!L26="",0,'TUOS (t)'!L26)+IF('CCF (t)'!L26="",0,'CCF (t)'!L26)+IF('CPT (t)'!L26="",0,'CPT (t)'!L26)+IF('JSO (t)'!L26="",0,'JSO (t)'!L26))</f>
        <v>0</v>
      </c>
      <c r="M26" s="252">
        <f>IF($C26="","",IF('DUOS (t)'!M26="",0,'DUOS (t)'!M26)+IF('TUOS (t)'!M26="",0,'TUOS (t)'!M26)+IF('CCF (t)'!M26="",0,'CCF (t)'!M26)+IF('CPT (t)'!M26="",0,'CPT (t)'!M26)+IF('JSO (t)'!M26="",0,'JSO (t)'!M26))</f>
        <v>0</v>
      </c>
      <c r="N26" s="252">
        <f>IF($C26="","",IF('DUOS (t)'!N26="",0,'DUOS (t)'!N26)+IF('TUOS (t)'!N26="",0,'TUOS (t)'!N26)+IF('CCF (t)'!N26="",0,'CCF (t)'!N26)+IF('CPT (t)'!N26="",0,'CPT (t)'!N26)+IF('JSO (t)'!N26="",0,'JSO (t)'!N26))</f>
        <v>0</v>
      </c>
      <c r="O26" s="252">
        <f>IF($C26="","",IF('DUOS (t)'!O26="",0,'DUOS (t)'!O26)+IF('TUOS (t)'!O26="",0,'TUOS (t)'!O26)+IF('CCF (t)'!O26="",0,'CCF (t)'!O26)+IF('CPT (t)'!O26="",0,'CPT (t)'!O26)+IF('JSO (t)'!O26="",0,'JSO (t)'!O26))</f>
        <v>0</v>
      </c>
      <c r="P26" s="252">
        <f>IF($C26="","",IF('DUOS (t)'!P26="",0,'DUOS (t)'!P26)+IF('TUOS (t)'!P26="",0,'TUOS (t)'!P26)+IF('CCF (t)'!P26="",0,'CCF (t)'!P26)+IF('CPT (t)'!P26="",0,'CPT (t)'!P26)+IF('JSO (t)'!P26="",0,'JSO (t)'!P26))</f>
        <v>0</v>
      </c>
      <c r="Q26" s="252">
        <f>IF($C26="","",IF('DUOS (t)'!Q26="",0,'DUOS (t)'!Q26)+IF('TUOS (t)'!Q26="",0,'TUOS (t)'!Q26)+IF('CCF (t)'!Q26="",0,'CCF (t)'!Q26)+IF('CPT (t)'!Q26="",0,'CPT (t)'!Q26)+IF('JSO (t)'!Q26="",0,'JSO (t)'!Q26))</f>
        <v>0</v>
      </c>
      <c r="R26" s="252">
        <f>IF($C26="","",IF('DUOS (t)'!R26="",0,'DUOS (t)'!R26)+IF('TUOS (t)'!R26="",0,'TUOS (t)'!R26)+IF('CCF (t)'!R26="",0,'CCF (t)'!R26)+IF('CPT (t)'!R26="",0,'CPT (t)'!R26)+IF('JSO (t)'!R26="",0,'JSO (t)'!R26))</f>
        <v>0</v>
      </c>
      <c r="S26" s="252">
        <f>IF($C26="","",IF('DUOS (t)'!S26="",0,'DUOS (t)'!S26)+IF('TUOS (t)'!S26="",0,'TUOS (t)'!S26)+IF('CCF (t)'!S26="",0,'CCF (t)'!S26)+IF('CPT (t)'!S26="",0,'CPT (t)'!S26)+IF('JSO (t)'!S26="",0,'JSO (t)'!S26))</f>
        <v>0</v>
      </c>
      <c r="T26" s="198"/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80</v>
      </c>
      <c r="AD26" s="213">
        <f>SUMPRODUCT($H26:$O26,'Q (t)'!$H26:$O26)/100</f>
        <v>1646.3292251835564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1726.3292251835564</v>
      </c>
      <c r="AH26" s="205"/>
      <c r="AI26" s="399">
        <f>IFERROR(AC26/'NUOS (t-1)'!AC26-1,"")</f>
        <v>2.564102564102555E-2</v>
      </c>
      <c r="AJ26" s="399">
        <f>IFERROR(AD26/'NUOS (t-1)'!AD26-1,"")</f>
        <v>5.5999246441562178E-2</v>
      </c>
      <c r="AK26" s="399" t="str">
        <f>IFERROR(AE26/'NUOS (t-1)'!AE26-1,"")</f>
        <v/>
      </c>
      <c r="AL26" s="399" t="str">
        <f>IFERROR(AF26/'NUOS (t-1)'!AF26-1,"")</f>
        <v/>
      </c>
      <c r="AM26" s="399">
        <f>IFERROR(AG26/'NUOS (t-1)'!AG26-1,"")</f>
        <v>5.4552755873341185E-2</v>
      </c>
      <c r="AN26" s="205"/>
    </row>
    <row r="27" spans="1:40" s="153" customFormat="1" x14ac:dyDescent="0.2"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tr">
        <f>IF($C27="","",IF('DUOS (t)'!G27="",0,'DUOS (t)'!G27)+IF('TUOS (t)'!G27="",0,'TUOS (t)'!G27)+IF('CCF (t)'!G27="",0,'CCF (t)'!G27)+IF('CPT (t)'!G27="",0,'CPT (t)'!G27)+IF('JSO (t)'!G27="",0,'JSO (t)'!G27))</f>
        <v/>
      </c>
      <c r="H27" s="252" t="str">
        <f>IF($C27="","",IF('DUOS (t)'!H27="",0,'DUOS (t)'!H27)+IF('TUOS (t)'!H27="",0,'TUOS (t)'!H27)+IF('CCF (t)'!H27="",0,'CCF (t)'!H27)+IF('CPT (t)'!H27="",0,'CPT (t)'!H27)+IF('JSO (t)'!H27="",0,'JSO (t)'!H27))</f>
        <v/>
      </c>
      <c r="I27" s="252" t="str">
        <f>IF($C27="","",IF('DUOS (t)'!I27="",0,'DUOS (t)'!I27)+IF('TUOS (t)'!I27="",0,'TUOS (t)'!I27)+IF('CCF (t)'!I27="",0,'CCF (t)'!I27)+IF('CPT (t)'!I27="",0,'CPT (t)'!I27)+IF('JSO (t)'!I27="",0,'JSO (t)'!I27))</f>
        <v/>
      </c>
      <c r="J27" s="252" t="str">
        <f>IF($C27="","",IF('DUOS (t)'!J27="",0,'DUOS (t)'!J27)+IF('TUOS (t)'!J27="",0,'TUOS (t)'!J27)+IF('CCF (t)'!J27="",0,'CCF (t)'!J27)+IF('CPT (t)'!J27="",0,'CPT (t)'!J27)+IF('JSO (t)'!J27="",0,'JSO (t)'!J27))</f>
        <v/>
      </c>
      <c r="K27" s="252" t="str">
        <f>IF($C27="","",IF('DUOS (t)'!K27="",0,'DUOS (t)'!K27)+IF('TUOS (t)'!K27="",0,'TUOS (t)'!K27)+IF('CCF (t)'!K27="",0,'CCF (t)'!K27)+IF('CPT (t)'!K27="",0,'CPT (t)'!K27)+IF('JSO (t)'!K27="",0,'JSO (t)'!K27))</f>
        <v/>
      </c>
      <c r="L27" s="252" t="str">
        <f>IF($C27="","",IF('DUOS (t)'!L27="",0,'DUOS (t)'!L27)+IF('TUOS (t)'!L27="",0,'TUOS (t)'!L27)+IF('CCF (t)'!L27="",0,'CCF (t)'!L27)+IF('CPT (t)'!L27="",0,'CPT (t)'!L27)+IF('JSO (t)'!L27="",0,'JSO (t)'!L27))</f>
        <v/>
      </c>
      <c r="M27" s="252" t="str">
        <f>IF($C27="","",IF('DUOS (t)'!M27="",0,'DUOS (t)'!M27)+IF('TUOS (t)'!M27="",0,'TUOS (t)'!M27)+IF('CCF (t)'!M27="",0,'CCF (t)'!M27)+IF('CPT (t)'!M27="",0,'CPT (t)'!M27)+IF('JSO (t)'!M27="",0,'JSO (t)'!M27))</f>
        <v/>
      </c>
      <c r="N27" s="252" t="str">
        <f>IF($C27="","",IF('DUOS (t)'!N27="",0,'DUOS (t)'!N27)+IF('TUOS (t)'!N27="",0,'TUOS (t)'!N27)+IF('CCF (t)'!N27="",0,'CCF (t)'!N27)+IF('CPT (t)'!N27="",0,'CPT (t)'!N27)+IF('JSO (t)'!N27="",0,'JSO (t)'!N27))</f>
        <v/>
      </c>
      <c r="O27" s="252" t="str">
        <f>IF($C27="","",IF('DUOS (t)'!O27="",0,'DUOS (t)'!O27)+IF('TUOS (t)'!O27="",0,'TUOS (t)'!O27)+IF('CCF (t)'!O27="",0,'CCF (t)'!O27)+IF('CPT (t)'!O27="",0,'CPT (t)'!O27)+IF('JSO (t)'!O27="",0,'JSO (t)'!O27))</f>
        <v/>
      </c>
      <c r="P27" s="252" t="str">
        <f>IF($C27="","",IF('DUOS (t)'!P27="",0,'DUOS (t)'!P27)+IF('TUOS (t)'!P27="",0,'TUOS (t)'!P27)+IF('CCF (t)'!P27="",0,'CCF (t)'!P27)+IF('CPT (t)'!P27="",0,'CPT (t)'!P27)+IF('JSO (t)'!P27="",0,'JSO (t)'!P27))</f>
        <v/>
      </c>
      <c r="Q27" s="252" t="str">
        <f>IF($C27="","",IF('DUOS (t)'!Q27="",0,'DUOS (t)'!Q27)+IF('TUOS (t)'!Q27="",0,'TUOS (t)'!Q27)+IF('CCF (t)'!Q27="",0,'CCF (t)'!Q27)+IF('CPT (t)'!Q27="",0,'CPT (t)'!Q27)+IF('JSO (t)'!Q27="",0,'JSO (t)'!Q27))</f>
        <v/>
      </c>
      <c r="R27" s="252" t="str">
        <f>IF($C27="","",IF('DUOS (t)'!R27="",0,'DUOS (t)'!R27)+IF('TUOS (t)'!R27="",0,'TUOS (t)'!R27)+IF('CCF (t)'!R27="",0,'CCF (t)'!R27)+IF('CPT (t)'!R27="",0,'CPT (t)'!R27)+IF('JSO (t)'!R27="",0,'JSO (t)'!R27))</f>
        <v/>
      </c>
      <c r="S27" s="252" t="str">
        <f>IF($C27="","",IF('DUOS (t)'!S27="",0,'DUOS (t)'!S27)+IF('TUOS (t)'!S27="",0,'TUOS (t)'!S27)+IF('CCF (t)'!S27="",0,'CCF (t)'!S27)+IF('CPT (t)'!S27="",0,'CPT (t)'!S27)+IF('JSO (t)'!S27="",0,'JSO (t)'!S27))</f>
        <v/>
      </c>
      <c r="T27" s="198"/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  <c r="AI27" s="399" t="str">
        <f>IFERROR(AC27/'NUOS (t-1)'!AC27-1,"")</f>
        <v/>
      </c>
      <c r="AJ27" s="399" t="str">
        <f>IFERROR(AD27/'NUOS (t-1)'!AD27-1,"")</f>
        <v/>
      </c>
      <c r="AK27" s="399" t="str">
        <f>IFERROR(AE27/'NUOS (t-1)'!AE27-1,"")</f>
        <v/>
      </c>
      <c r="AL27" s="399" t="str">
        <f>IFERROR(AF27/'NUOS (t-1)'!AF27-1,"")</f>
        <v/>
      </c>
      <c r="AM27" s="399" t="str">
        <f>IFERROR(AG27/'NUOS (t-1)'!AG27-1,"")</f>
        <v/>
      </c>
      <c r="AN27" s="205"/>
    </row>
    <row r="28" spans="1:40" s="24" customFormat="1" x14ac:dyDescent="0.2"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tr">
        <f>IF($C28="","",IF('DUOS (t)'!G28="",0,'DUOS (t)'!G28)+IF('TUOS (t)'!G28="",0,'TUOS (t)'!G28)+IF('CCF (t)'!G28="",0,'CCF (t)'!G28)+IF('CPT (t)'!G28="",0,'CPT (t)'!G28)+IF('JSO (t)'!G28="",0,'JSO (t)'!G28))</f>
        <v/>
      </c>
      <c r="H28" s="252" t="str">
        <f>IF($C28="","",IF('DUOS (t)'!H28="",0,'DUOS (t)'!H28)+IF('TUOS (t)'!H28="",0,'TUOS (t)'!H28)+IF('CCF (t)'!H28="",0,'CCF (t)'!H28)+IF('CPT (t)'!H28="",0,'CPT (t)'!H28)+IF('JSO (t)'!H28="",0,'JSO (t)'!H28))</f>
        <v/>
      </c>
      <c r="I28" s="252" t="str">
        <f>IF($C28="","",IF('DUOS (t)'!I28="",0,'DUOS (t)'!I28)+IF('TUOS (t)'!I28="",0,'TUOS (t)'!I28)+IF('CCF (t)'!I28="",0,'CCF (t)'!I28)+IF('CPT (t)'!I28="",0,'CPT (t)'!I28)+IF('JSO (t)'!I28="",0,'JSO (t)'!I28))</f>
        <v/>
      </c>
      <c r="J28" s="252" t="str">
        <f>IF($C28="","",IF('DUOS (t)'!J28="",0,'DUOS (t)'!J28)+IF('TUOS (t)'!J28="",0,'TUOS (t)'!J28)+IF('CCF (t)'!J28="",0,'CCF (t)'!J28)+IF('CPT (t)'!J28="",0,'CPT (t)'!J28)+IF('JSO (t)'!J28="",0,'JSO (t)'!J28))</f>
        <v/>
      </c>
      <c r="K28" s="252" t="str">
        <f>IF($C28="","",IF('DUOS (t)'!K28="",0,'DUOS (t)'!K28)+IF('TUOS (t)'!K28="",0,'TUOS (t)'!K28)+IF('CCF (t)'!K28="",0,'CCF (t)'!K28)+IF('CPT (t)'!K28="",0,'CPT (t)'!K28)+IF('JSO (t)'!K28="",0,'JSO (t)'!K28))</f>
        <v/>
      </c>
      <c r="L28" s="252" t="str">
        <f>IF($C28="","",IF('DUOS (t)'!L28="",0,'DUOS (t)'!L28)+IF('TUOS (t)'!L28="",0,'TUOS (t)'!L28)+IF('CCF (t)'!L28="",0,'CCF (t)'!L28)+IF('CPT (t)'!L28="",0,'CPT (t)'!L28)+IF('JSO (t)'!L28="",0,'JSO (t)'!L28))</f>
        <v/>
      </c>
      <c r="M28" s="252" t="str">
        <f>IF($C28="","",IF('DUOS (t)'!M28="",0,'DUOS (t)'!M28)+IF('TUOS (t)'!M28="",0,'TUOS (t)'!M28)+IF('CCF (t)'!M28="",0,'CCF (t)'!M28)+IF('CPT (t)'!M28="",0,'CPT (t)'!M28)+IF('JSO (t)'!M28="",0,'JSO (t)'!M28))</f>
        <v/>
      </c>
      <c r="N28" s="252" t="str">
        <f>IF($C28="","",IF('DUOS (t)'!N28="",0,'DUOS (t)'!N28)+IF('TUOS (t)'!N28="",0,'TUOS (t)'!N28)+IF('CCF (t)'!N28="",0,'CCF (t)'!N28)+IF('CPT (t)'!N28="",0,'CPT (t)'!N28)+IF('JSO (t)'!N28="",0,'JSO (t)'!N28))</f>
        <v/>
      </c>
      <c r="O28" s="252" t="str">
        <f>IF($C28="","",IF('DUOS (t)'!O28="",0,'DUOS (t)'!O28)+IF('TUOS (t)'!O28="",0,'TUOS (t)'!O28)+IF('CCF (t)'!O28="",0,'CCF (t)'!O28)+IF('CPT (t)'!O28="",0,'CPT (t)'!O28)+IF('JSO (t)'!O28="",0,'JSO (t)'!O28))</f>
        <v/>
      </c>
      <c r="P28" s="252" t="str">
        <f>IF($C28="","",IF('DUOS (t)'!P28="",0,'DUOS (t)'!P28)+IF('TUOS (t)'!P28="",0,'TUOS (t)'!P28)+IF('CCF (t)'!P28="",0,'CCF (t)'!P28)+IF('CPT (t)'!P28="",0,'CPT (t)'!P28)+IF('JSO (t)'!P28="",0,'JSO (t)'!P28))</f>
        <v/>
      </c>
      <c r="Q28" s="252" t="str">
        <f>IF($C28="","",IF('DUOS (t)'!Q28="",0,'DUOS (t)'!Q28)+IF('TUOS (t)'!Q28="",0,'TUOS (t)'!Q28)+IF('CCF (t)'!Q28="",0,'CCF (t)'!Q28)+IF('CPT (t)'!Q28="",0,'CPT (t)'!Q28)+IF('JSO (t)'!Q28="",0,'JSO (t)'!Q28))</f>
        <v/>
      </c>
      <c r="R28" s="252" t="str">
        <f>IF($C28="","",IF('DUOS (t)'!R28="",0,'DUOS (t)'!R28)+IF('TUOS (t)'!R28="",0,'TUOS (t)'!R28)+IF('CCF (t)'!R28="",0,'CCF (t)'!R28)+IF('CPT (t)'!R28="",0,'CPT (t)'!R28)+IF('JSO (t)'!R28="",0,'JSO (t)'!R28))</f>
        <v/>
      </c>
      <c r="S28" s="252" t="str">
        <f>IF($C28="","",IF('DUOS (t)'!S28="",0,'DUOS (t)'!S28)+IF('TUOS (t)'!S28="",0,'TUOS (t)'!S28)+IF('CCF (t)'!S28="",0,'CCF (t)'!S28)+IF('CPT (t)'!S28="",0,'CPT (t)'!S28)+IF('JSO (t)'!S28="",0,'JSO (t)'!S28))</f>
        <v/>
      </c>
      <c r="T28" s="198"/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  <c r="AI28" s="399" t="str">
        <f>IFERROR(AC28/'NUOS (t-1)'!AC28-1,"")</f>
        <v/>
      </c>
      <c r="AJ28" s="399" t="str">
        <f>IFERROR(AD28/'NUOS (t-1)'!AD28-1,"")</f>
        <v/>
      </c>
      <c r="AK28" s="399" t="str">
        <f>IFERROR(AE28/'NUOS (t-1)'!AE28-1,"")</f>
        <v/>
      </c>
      <c r="AL28" s="399" t="str">
        <f>IFERROR(AF28/'NUOS (t-1)'!AF28-1,"")</f>
        <v/>
      </c>
      <c r="AM28" s="399" t="str">
        <f>IFERROR(AG28/'NUOS (t-1)'!AG28-1,"")</f>
        <v/>
      </c>
      <c r="AN28" s="205"/>
    </row>
    <row r="29" spans="1:40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64714.046537410759</v>
      </c>
      <c r="AD29" s="284">
        <f>SUBTOTAL(9,AD30:AD33)</f>
        <v>172438.56510932514</v>
      </c>
      <c r="AE29" s="284">
        <f>SUBTOTAL(9,AE30:AE33)</f>
        <v>82500</v>
      </c>
      <c r="AF29" s="284">
        <f>SUBTOTAL(9,AF30:AF33)</f>
        <v>0</v>
      </c>
      <c r="AG29" s="284">
        <f>SUBTOTAL(9,AG30:AG33)</f>
        <v>319652.61164673587</v>
      </c>
      <c r="AH29" s="205"/>
      <c r="AI29" s="398">
        <f>IFERROR(AC29/'NUOS (t-1)'!AC29-1,"")</f>
        <v>5.6572888486521311E-3</v>
      </c>
      <c r="AJ29" s="398">
        <f>IFERROR(AD29/'NUOS (t-1)'!AD29-1,"")</f>
        <v>8.1131053492890848E-2</v>
      </c>
      <c r="AK29" s="398">
        <f>IFERROR(AE29/'NUOS (t-1)'!AE29-1,"")</f>
        <v>2.564102564102555E-2</v>
      </c>
      <c r="AL29" s="398" t="str">
        <f>IFERROR(AF29/'NUOS (t-1)'!AF29-1,"")</f>
        <v/>
      </c>
      <c r="AM29" s="398">
        <f>IFERROR(AG29/'NUOS (t-1)'!AG29-1,"")</f>
        <v>5.0501244707232162E-2</v>
      </c>
      <c r="AN29" s="205"/>
    </row>
    <row r="30" spans="1:40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f>IF($C30="","",IF('DUOS (t)'!G30="",0,'DUOS (t)'!G30)+IF('TUOS (t)'!G30="",0,'TUOS (t)'!G30)+IF('CCF (t)'!G30="",0,'CCF (t)'!G30)+IF('CPT (t)'!G30="",0,'CPT (t)'!G30)+IF('JSO (t)'!G30="",0,'JSO (t)'!G30))</f>
        <v>5883.095139764614</v>
      </c>
      <c r="H30" s="252">
        <f>IF($C30="","",IF('DUOS (t)'!H30="",0,'DUOS (t)'!H30)+IF('TUOS (t)'!H30="",0,'TUOS (t)'!H30)+IF('CCF (t)'!H30="",0,'CCF (t)'!H30)+IF('CPT (t)'!H30="",0,'CPT (t)'!H30)+IF('JSO (t)'!H30="",0,'JSO (t)'!H30))</f>
        <v>0</v>
      </c>
      <c r="I30" s="252">
        <f>IF($C30="","",IF('DUOS (t)'!I30="",0,'DUOS (t)'!I30)+IF('TUOS (t)'!I30="",0,'TUOS (t)'!I30)+IF('CCF (t)'!I30="",0,'CCF (t)'!I30)+IF('CPT (t)'!I30="",0,'CPT (t)'!I30)+IF('JSO (t)'!I30="",0,'JSO (t)'!I30))</f>
        <v>6.8566461259177842</v>
      </c>
      <c r="J30" s="252">
        <f>IF($C30="","",IF('DUOS (t)'!J30="",0,'DUOS (t)'!J30)+IF('TUOS (t)'!J30="",0,'TUOS (t)'!J30)+IF('CCF (t)'!J30="",0,'CCF (t)'!J30)+IF('CPT (t)'!J30="",0,'CPT (t)'!J30)+IF('JSO (t)'!J30="",0,'JSO (t)'!J30))</f>
        <v>4.3566461259177842</v>
      </c>
      <c r="K30" s="252">
        <f>IF($C30="","",IF('DUOS (t)'!K30="",0,'DUOS (t)'!K30)+IF('TUOS (t)'!K30="",0,'TUOS (t)'!K30)+IF('CCF (t)'!K30="",0,'CCF (t)'!K30)+IF('CPT (t)'!K30="",0,'CPT (t)'!K30)+IF('JSO (t)'!K30="",0,'JSO (t)'!K30))</f>
        <v>2.3566461259177842</v>
      </c>
      <c r="L30" s="252">
        <f>IF($C30="","",IF('DUOS (t)'!L30="",0,'DUOS (t)'!L30)+IF('TUOS (t)'!L30="",0,'TUOS (t)'!L30)+IF('CCF (t)'!L30="",0,'CCF (t)'!L30)+IF('CPT (t)'!L30="",0,'CPT (t)'!L30)+IF('JSO (t)'!L30="",0,'JSO (t)'!L30))</f>
        <v>0</v>
      </c>
      <c r="M30" s="252">
        <f>IF($C30="","",IF('DUOS (t)'!M30="",0,'DUOS (t)'!M30)+IF('TUOS (t)'!M30="",0,'TUOS (t)'!M30)+IF('CCF (t)'!M30="",0,'CCF (t)'!M30)+IF('CPT (t)'!M30="",0,'CPT (t)'!M30)+IF('JSO (t)'!M30="",0,'JSO (t)'!M30))</f>
        <v>0</v>
      </c>
      <c r="N30" s="252">
        <f>IF($C30="","",IF('DUOS (t)'!N30="",0,'DUOS (t)'!N30)+IF('TUOS (t)'!N30="",0,'TUOS (t)'!N30)+IF('CCF (t)'!N30="",0,'CCF (t)'!N30)+IF('CPT (t)'!N30="",0,'CPT (t)'!N30)+IF('JSO (t)'!N30="",0,'JSO (t)'!N30))</f>
        <v>0</v>
      </c>
      <c r="O30" s="252">
        <f>IF($C30="","",IF('DUOS (t)'!O30="",0,'DUOS (t)'!O30)+IF('TUOS (t)'!O30="",0,'TUOS (t)'!O30)+IF('CCF (t)'!O30="",0,'CCF (t)'!O30)+IF('CPT (t)'!O30="",0,'CPT (t)'!O30)+IF('JSO (t)'!O30="",0,'JSO (t)'!O30))</f>
        <v>0</v>
      </c>
      <c r="P30" s="252">
        <f>IF($C30="","",IF('DUOS (t)'!P30="",0,'DUOS (t)'!P30)+IF('TUOS (t)'!P30="",0,'TUOS (t)'!P30)+IF('CCF (t)'!P30="",0,'CCF (t)'!P30)+IF('CPT (t)'!P30="",0,'CPT (t)'!P30)+IF('JSO (t)'!P30="",0,'JSO (t)'!P30))</f>
        <v>0</v>
      </c>
      <c r="Q30" s="252">
        <f>IF($C30="","",IF('DUOS (t)'!Q30="",0,'DUOS (t)'!Q30)+IF('TUOS (t)'!Q30="",0,'TUOS (t)'!Q30)+IF('CCF (t)'!Q30="",0,'CCF (t)'!Q30)+IF('CPT (t)'!Q30="",0,'CPT (t)'!Q30)+IF('JSO (t)'!Q30="",0,'JSO (t)'!Q30))</f>
        <v>11</v>
      </c>
      <c r="R30" s="252">
        <f>IF($C30="","",IF('DUOS (t)'!R30="",0,'DUOS (t)'!R30)+IF('TUOS (t)'!R30="",0,'TUOS (t)'!R30)+IF('CCF (t)'!R30="",0,'CCF (t)'!R30)+IF('CPT (t)'!R30="",0,'CPT (t)'!R30)+IF('JSO (t)'!R30="",0,'JSO (t)'!R30))</f>
        <v>0</v>
      </c>
      <c r="S30" s="252">
        <f>IF($C30="","",IF('DUOS (t)'!S30="",0,'DUOS (t)'!S30)+IF('TUOS (t)'!S30="",0,'TUOS (t)'!S30)+IF('CCF (t)'!S30="",0,'CCF (t)'!S30)+IF('CPT (t)'!S30="",0,'CPT (t)'!S30)+IF('JSO (t)'!S30="",0,'JSO (t)'!S30))</f>
        <v>11</v>
      </c>
      <c r="T30" s="198"/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58830.951397646146</v>
      </c>
      <c r="AD30" s="213">
        <f>SUMPRODUCT($H30:$O30,'Q (t)'!$H30:$O30)/100</f>
        <v>136125.96828120467</v>
      </c>
      <c r="AE30" s="213">
        <f>SUMPRODUCT($P30:$W30,'Q (t)'!$P30:$W30)/1000</f>
        <v>82500</v>
      </c>
      <c r="AF30" s="213">
        <f>SUMPRODUCT($X30:$AA30,'Q (t)'!$X30:$AA30)/1000</f>
        <v>0</v>
      </c>
      <c r="AG30" s="213">
        <f>SUM(AC30:AF30)</f>
        <v>277456.9196788508</v>
      </c>
      <c r="AH30" s="205"/>
      <c r="AI30" s="399">
        <f>IFERROR(AC30/'NUOS (t-1)'!AC30-1,"")</f>
        <v>5.6572888486521311E-3</v>
      </c>
      <c r="AJ30" s="399">
        <f>IFERROR(AD30/'NUOS (t-1)'!AD30-1,"")</f>
        <v>9.0071656186075044E-2</v>
      </c>
      <c r="AK30" s="399">
        <f>IFERROR(AE30/'NUOS (t-1)'!AE30-1,"")</f>
        <v>2.564102564102555E-2</v>
      </c>
      <c r="AL30" s="399" t="str">
        <f>IFERROR(AF30/'NUOS (t-1)'!AF30-1,"")</f>
        <v/>
      </c>
      <c r="AM30" s="399">
        <f>IFERROR(AG30/'NUOS (t-1)'!AG30-1,"")</f>
        <v>5.1708181205618375E-2</v>
      </c>
      <c r="AN30" s="205"/>
    </row>
    <row r="31" spans="1:40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f>IF($C31="","",IF('DUOS (t)'!G31="",0,'DUOS (t)'!G31)+IF('TUOS (t)'!G31="",0,'TUOS (t)'!G31)+IF('CCF (t)'!G31="",0,'CCF (t)'!G31)+IF('CPT (t)'!G31="",0,'CPT (t)'!G31)+IF('JSO (t)'!G31="",0,'JSO (t)'!G31))</f>
        <v>5883.095139764614</v>
      </c>
      <c r="H31" s="252">
        <f>IF($C31="","",IF('DUOS (t)'!H31="",0,'DUOS (t)'!H31)+IF('TUOS (t)'!H31="",0,'TUOS (t)'!H31)+IF('CCF (t)'!H31="",0,'CCF (t)'!H31)+IF('CPT (t)'!H31="",0,'CPT (t)'!H31)+IF('JSO (t)'!H31="",0,'JSO (t)'!H31))</f>
        <v>0</v>
      </c>
      <c r="I31" s="252">
        <f>IF($C31="","",IF('DUOS (t)'!I31="",0,'DUOS (t)'!I31)+IF('TUOS (t)'!I31="",0,'TUOS (t)'!I31)+IF('CCF (t)'!I31="",0,'CCF (t)'!I31)+IF('CPT (t)'!I31="",0,'CPT (t)'!I31)+IF('JSO (t)'!I31="",0,'JSO (t)'!I31))</f>
        <v>16.856646125917784</v>
      </c>
      <c r="J31" s="252">
        <f>IF($C31="","",IF('DUOS (t)'!J31="",0,'DUOS (t)'!J31)+IF('TUOS (t)'!J31="",0,'TUOS (t)'!J31)+IF('CCF (t)'!J31="",0,'CCF (t)'!J31)+IF('CPT (t)'!J31="",0,'CPT (t)'!J31)+IF('JSO (t)'!J31="",0,'JSO (t)'!J31))</f>
        <v>11.856646125917784</v>
      </c>
      <c r="K31" s="252">
        <f>IF($C31="","",IF('DUOS (t)'!K31="",0,'DUOS (t)'!K31)+IF('TUOS (t)'!K31="",0,'TUOS (t)'!K31)+IF('CCF (t)'!K31="",0,'CCF (t)'!K31)+IF('CPT (t)'!K31="",0,'CPT (t)'!K31)+IF('JSO (t)'!K31="",0,'JSO (t)'!K31))</f>
        <v>6.8566461259177842</v>
      </c>
      <c r="L31" s="252">
        <f>IF($C31="","",IF('DUOS (t)'!L31="",0,'DUOS (t)'!L31)+IF('TUOS (t)'!L31="",0,'TUOS (t)'!L31)+IF('CCF (t)'!L31="",0,'CCF (t)'!L31)+IF('CPT (t)'!L31="",0,'CPT (t)'!L31)+IF('JSO (t)'!L31="",0,'JSO (t)'!L31))</f>
        <v>0</v>
      </c>
      <c r="M31" s="252">
        <f>IF($C31="","",IF('DUOS (t)'!M31="",0,'DUOS (t)'!M31)+IF('TUOS (t)'!M31="",0,'TUOS (t)'!M31)+IF('CCF (t)'!M31="",0,'CCF (t)'!M31)+IF('CPT (t)'!M31="",0,'CPT (t)'!M31)+IF('JSO (t)'!M31="",0,'JSO (t)'!M31))</f>
        <v>0</v>
      </c>
      <c r="N31" s="252">
        <f>IF($C31="","",IF('DUOS (t)'!N31="",0,'DUOS (t)'!N31)+IF('TUOS (t)'!N31="",0,'TUOS (t)'!N31)+IF('CCF (t)'!N31="",0,'CCF (t)'!N31)+IF('CPT (t)'!N31="",0,'CPT (t)'!N31)+IF('JSO (t)'!N31="",0,'JSO (t)'!N31))</f>
        <v>0</v>
      </c>
      <c r="O31" s="252">
        <f>IF($C31="","",IF('DUOS (t)'!O31="",0,'DUOS (t)'!O31)+IF('TUOS (t)'!O31="",0,'TUOS (t)'!O31)+IF('CCF (t)'!O31="",0,'CCF (t)'!O31)+IF('CPT (t)'!O31="",0,'CPT (t)'!O31)+IF('JSO (t)'!O31="",0,'JSO (t)'!O31))</f>
        <v>0</v>
      </c>
      <c r="P31" s="252">
        <f>IF($C31="","",IF('DUOS (t)'!P31="",0,'DUOS (t)'!P31)+IF('TUOS (t)'!P31="",0,'TUOS (t)'!P31)+IF('CCF (t)'!P31="",0,'CCF (t)'!P31)+IF('CPT (t)'!P31="",0,'CPT (t)'!P31)+IF('JSO (t)'!P31="",0,'JSO (t)'!P31))</f>
        <v>0</v>
      </c>
      <c r="Q31" s="252">
        <f>IF($C31="","",IF('DUOS (t)'!Q31="",0,'DUOS (t)'!Q31)+IF('TUOS (t)'!Q31="",0,'TUOS (t)'!Q31)+IF('CCF (t)'!Q31="",0,'CCF (t)'!Q31)+IF('CPT (t)'!Q31="",0,'CPT (t)'!Q31)+IF('JSO (t)'!Q31="",0,'JSO (t)'!Q31))</f>
        <v>0</v>
      </c>
      <c r="R31" s="252">
        <f>IF($C31="","",IF('DUOS (t)'!R31="",0,'DUOS (t)'!R31)+IF('TUOS (t)'!R31="",0,'TUOS (t)'!R31)+IF('CCF (t)'!R31="",0,'CCF (t)'!R31)+IF('CPT (t)'!R31="",0,'CPT (t)'!R31)+IF('JSO (t)'!R31="",0,'JSO (t)'!R31))</f>
        <v>0</v>
      </c>
      <c r="S31" s="252">
        <f>IF($C31="","",IF('DUOS (t)'!S31="",0,'DUOS (t)'!S31)+IF('TUOS (t)'!S31="",0,'TUOS (t)'!S31)+IF('CCF (t)'!S31="",0,'CCF (t)'!S31)+IF('CPT (t)'!S31="",0,'CPT (t)'!S31)+IF('JSO (t)'!S31="",0,'JSO (t)'!S31))</f>
        <v>0</v>
      </c>
      <c r="T31" s="198"/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5883.095139764614</v>
      </c>
      <c r="AD31" s="213">
        <f>SUMPRODUCT($H31:$O31,'Q (t)'!$H31:$O31)/100</f>
        <v>36312.596828120462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42195.691967885075</v>
      </c>
      <c r="AH31" s="205"/>
      <c r="AI31" s="399">
        <f>IFERROR(AC31/'NUOS (t-1)'!AC31-1,"")</f>
        <v>5.6572888486519091E-3</v>
      </c>
      <c r="AJ31" s="399">
        <f>IFERROR(AD31/'NUOS (t-1)'!AD31-1,"")</f>
        <v>4.8881633842585481E-2</v>
      </c>
      <c r="AK31" s="399" t="str">
        <f>IFERROR(AE31/'NUOS (t-1)'!AE31-1,"")</f>
        <v/>
      </c>
      <c r="AL31" s="399" t="str">
        <f>IFERROR(AF31/'NUOS (t-1)'!AF31-1,"")</f>
        <v/>
      </c>
      <c r="AM31" s="399">
        <f>IFERROR(AG31/'NUOS (t-1)'!AG31-1,"")</f>
        <v>4.2633535404607237E-2</v>
      </c>
      <c r="AN31" s="205"/>
    </row>
    <row r="32" spans="1:40" s="24" customFormat="1" x14ac:dyDescent="0.2"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tr">
        <f>IF($C32="","",IF('DUOS (t)'!G32="",0,'DUOS (t)'!G32)+IF('TUOS (t)'!G32="",0,'TUOS (t)'!G32)+IF('CCF (t)'!G32="",0,'CCF (t)'!G32)+IF('CPT (t)'!G32="",0,'CPT (t)'!G32)+IF('JSO (t)'!G32="",0,'JSO (t)'!G32))</f>
        <v/>
      </c>
      <c r="H32" s="252" t="str">
        <f>IF($C32="","",IF('DUOS (t)'!H32="",0,'DUOS (t)'!H32)+IF('TUOS (t)'!H32="",0,'TUOS (t)'!H32)+IF('CCF (t)'!H32="",0,'CCF (t)'!H32)+IF('CPT (t)'!H32="",0,'CPT (t)'!H32)+IF('JSO (t)'!H32="",0,'JSO (t)'!H32))</f>
        <v/>
      </c>
      <c r="I32" s="252" t="str">
        <f>IF($C32="","",IF('DUOS (t)'!I32="",0,'DUOS (t)'!I32)+IF('TUOS (t)'!I32="",0,'TUOS (t)'!I32)+IF('CCF (t)'!I32="",0,'CCF (t)'!I32)+IF('CPT (t)'!I32="",0,'CPT (t)'!I32)+IF('JSO (t)'!I32="",0,'JSO (t)'!I32))</f>
        <v/>
      </c>
      <c r="J32" s="252" t="str">
        <f>IF($C32="","",IF('DUOS (t)'!J32="",0,'DUOS (t)'!J32)+IF('TUOS (t)'!J32="",0,'TUOS (t)'!J32)+IF('CCF (t)'!J32="",0,'CCF (t)'!J32)+IF('CPT (t)'!J32="",0,'CPT (t)'!J32)+IF('JSO (t)'!J32="",0,'JSO (t)'!J32))</f>
        <v/>
      </c>
      <c r="K32" s="252" t="str">
        <f>IF($C32="","",IF('DUOS (t)'!K32="",0,'DUOS (t)'!K32)+IF('TUOS (t)'!K32="",0,'TUOS (t)'!K32)+IF('CCF (t)'!K32="",0,'CCF (t)'!K32)+IF('CPT (t)'!K32="",0,'CPT (t)'!K32)+IF('JSO (t)'!K32="",0,'JSO (t)'!K32))</f>
        <v/>
      </c>
      <c r="L32" s="252" t="str">
        <f>IF($C32="","",IF('DUOS (t)'!L32="",0,'DUOS (t)'!L32)+IF('TUOS (t)'!L32="",0,'TUOS (t)'!L32)+IF('CCF (t)'!L32="",0,'CCF (t)'!L32)+IF('CPT (t)'!L32="",0,'CPT (t)'!L32)+IF('JSO (t)'!L32="",0,'JSO (t)'!L32))</f>
        <v/>
      </c>
      <c r="M32" s="252" t="str">
        <f>IF($C32="","",IF('DUOS (t)'!M32="",0,'DUOS (t)'!M32)+IF('TUOS (t)'!M32="",0,'TUOS (t)'!M32)+IF('CCF (t)'!M32="",0,'CCF (t)'!M32)+IF('CPT (t)'!M32="",0,'CPT (t)'!M32)+IF('JSO (t)'!M32="",0,'JSO (t)'!M32))</f>
        <v/>
      </c>
      <c r="N32" s="252" t="str">
        <f>IF($C32="","",IF('DUOS (t)'!N32="",0,'DUOS (t)'!N32)+IF('TUOS (t)'!N32="",0,'TUOS (t)'!N32)+IF('CCF (t)'!N32="",0,'CCF (t)'!N32)+IF('CPT (t)'!N32="",0,'CPT (t)'!N32)+IF('JSO (t)'!N32="",0,'JSO (t)'!N32))</f>
        <v/>
      </c>
      <c r="O32" s="252" t="str">
        <f>IF($C32="","",IF('DUOS (t)'!O32="",0,'DUOS (t)'!O32)+IF('TUOS (t)'!O32="",0,'TUOS (t)'!O32)+IF('CCF (t)'!O32="",0,'CCF (t)'!O32)+IF('CPT (t)'!O32="",0,'CPT (t)'!O32)+IF('JSO (t)'!O32="",0,'JSO (t)'!O32))</f>
        <v/>
      </c>
      <c r="P32" s="252" t="str">
        <f>IF($C32="","",IF('DUOS (t)'!P32="",0,'DUOS (t)'!P32)+IF('TUOS (t)'!P32="",0,'TUOS (t)'!P32)+IF('CCF (t)'!P32="",0,'CCF (t)'!P32)+IF('CPT (t)'!P32="",0,'CPT (t)'!P32)+IF('JSO (t)'!P32="",0,'JSO (t)'!P32))</f>
        <v/>
      </c>
      <c r="Q32" s="252" t="str">
        <f>IF($C32="","",IF('DUOS (t)'!Q32="",0,'DUOS (t)'!Q32)+IF('TUOS (t)'!Q32="",0,'TUOS (t)'!Q32)+IF('CCF (t)'!Q32="",0,'CCF (t)'!Q32)+IF('CPT (t)'!Q32="",0,'CPT (t)'!Q32)+IF('JSO (t)'!Q32="",0,'JSO (t)'!Q32))</f>
        <v/>
      </c>
      <c r="R32" s="252" t="str">
        <f>IF($C32="","",IF('DUOS (t)'!R32="",0,'DUOS (t)'!R32)+IF('TUOS (t)'!R32="",0,'TUOS (t)'!R32)+IF('CCF (t)'!R32="",0,'CCF (t)'!R32)+IF('CPT (t)'!R32="",0,'CPT (t)'!R32)+IF('JSO (t)'!R32="",0,'JSO (t)'!R32))</f>
        <v/>
      </c>
      <c r="S32" s="252" t="str">
        <f>IF($C32="","",IF('DUOS (t)'!S32="",0,'DUOS (t)'!S32)+IF('TUOS (t)'!S32="",0,'TUOS (t)'!S32)+IF('CCF (t)'!S32="",0,'CCF (t)'!S32)+IF('CPT (t)'!S32="",0,'CPT (t)'!S32)+IF('JSO (t)'!S32="",0,'JSO (t)'!S32))</f>
        <v/>
      </c>
      <c r="T32" s="198"/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  <c r="AI32" s="399" t="str">
        <f>IFERROR(AC32/'NUOS (t-1)'!AC32-1,"")</f>
        <v/>
      </c>
      <c r="AJ32" s="399" t="str">
        <f>IFERROR(AD32/'NUOS (t-1)'!AD32-1,"")</f>
        <v/>
      </c>
      <c r="AK32" s="399" t="str">
        <f>IFERROR(AE32/'NUOS (t-1)'!AE32-1,"")</f>
        <v/>
      </c>
      <c r="AL32" s="399" t="str">
        <f>IFERROR(AF32/'NUOS (t-1)'!AF32-1,"")</f>
        <v/>
      </c>
      <c r="AM32" s="399" t="str">
        <f>IFERROR(AG32/'NUOS (t-1)'!AG32-1,"")</f>
        <v/>
      </c>
      <c r="AN32" s="205"/>
    </row>
    <row r="33" spans="1:40" s="24" customFormat="1" x14ac:dyDescent="0.2"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tr">
        <f>IF($C33="","",IF('DUOS (t)'!G33="",0,'DUOS (t)'!G33)+IF('TUOS (t)'!G33="",0,'TUOS (t)'!G33)+IF('CCF (t)'!G33="",0,'CCF (t)'!G33)+IF('CPT (t)'!G33="",0,'CPT (t)'!G33)+IF('JSO (t)'!G33="",0,'JSO (t)'!G33))</f>
        <v/>
      </c>
      <c r="H33" s="252" t="str">
        <f>IF($C33="","",IF('DUOS (t)'!H33="",0,'DUOS (t)'!H33)+IF('TUOS (t)'!H33="",0,'TUOS (t)'!H33)+IF('CCF (t)'!H33="",0,'CCF (t)'!H33)+IF('CPT (t)'!H33="",0,'CPT (t)'!H33)+IF('JSO (t)'!H33="",0,'JSO (t)'!H33))</f>
        <v/>
      </c>
      <c r="I33" s="252" t="str">
        <f>IF($C33="","",IF('DUOS (t)'!I33="",0,'DUOS (t)'!I33)+IF('TUOS (t)'!I33="",0,'TUOS (t)'!I33)+IF('CCF (t)'!I33="",0,'CCF (t)'!I33)+IF('CPT (t)'!I33="",0,'CPT (t)'!I33)+IF('JSO (t)'!I33="",0,'JSO (t)'!I33))</f>
        <v/>
      </c>
      <c r="J33" s="252" t="str">
        <f>IF($C33="","",IF('DUOS (t)'!J33="",0,'DUOS (t)'!J33)+IF('TUOS (t)'!J33="",0,'TUOS (t)'!J33)+IF('CCF (t)'!J33="",0,'CCF (t)'!J33)+IF('CPT (t)'!J33="",0,'CPT (t)'!J33)+IF('JSO (t)'!J33="",0,'JSO (t)'!J33))</f>
        <v/>
      </c>
      <c r="K33" s="252" t="str">
        <f>IF($C33="","",IF('DUOS (t)'!K33="",0,'DUOS (t)'!K33)+IF('TUOS (t)'!K33="",0,'TUOS (t)'!K33)+IF('CCF (t)'!K33="",0,'CCF (t)'!K33)+IF('CPT (t)'!K33="",0,'CPT (t)'!K33)+IF('JSO (t)'!K33="",0,'JSO (t)'!K33))</f>
        <v/>
      </c>
      <c r="L33" s="252" t="str">
        <f>IF($C33="","",IF('DUOS (t)'!L33="",0,'DUOS (t)'!L33)+IF('TUOS (t)'!L33="",0,'TUOS (t)'!L33)+IF('CCF (t)'!L33="",0,'CCF (t)'!L33)+IF('CPT (t)'!L33="",0,'CPT (t)'!L33)+IF('JSO (t)'!L33="",0,'JSO (t)'!L33))</f>
        <v/>
      </c>
      <c r="M33" s="252" t="str">
        <f>IF($C33="","",IF('DUOS (t)'!M33="",0,'DUOS (t)'!M33)+IF('TUOS (t)'!M33="",0,'TUOS (t)'!M33)+IF('CCF (t)'!M33="",0,'CCF (t)'!M33)+IF('CPT (t)'!M33="",0,'CPT (t)'!M33)+IF('JSO (t)'!M33="",0,'JSO (t)'!M33))</f>
        <v/>
      </c>
      <c r="N33" s="252" t="str">
        <f>IF($C33="","",IF('DUOS (t)'!N33="",0,'DUOS (t)'!N33)+IF('TUOS (t)'!N33="",0,'TUOS (t)'!N33)+IF('CCF (t)'!N33="",0,'CCF (t)'!N33)+IF('CPT (t)'!N33="",0,'CPT (t)'!N33)+IF('JSO (t)'!N33="",0,'JSO (t)'!N33))</f>
        <v/>
      </c>
      <c r="O33" s="252" t="str">
        <f>IF($C33="","",IF('DUOS (t)'!O33="",0,'DUOS (t)'!O33)+IF('TUOS (t)'!O33="",0,'TUOS (t)'!O33)+IF('CCF (t)'!O33="",0,'CCF (t)'!O33)+IF('CPT (t)'!O33="",0,'CPT (t)'!O33)+IF('JSO (t)'!O33="",0,'JSO (t)'!O33))</f>
        <v/>
      </c>
      <c r="P33" s="252" t="str">
        <f>IF($C33="","",IF('DUOS (t)'!P33="",0,'DUOS (t)'!P33)+IF('TUOS (t)'!P33="",0,'TUOS (t)'!P33)+IF('CCF (t)'!P33="",0,'CCF (t)'!P33)+IF('CPT (t)'!P33="",0,'CPT (t)'!P33)+IF('JSO (t)'!P33="",0,'JSO (t)'!P33))</f>
        <v/>
      </c>
      <c r="Q33" s="252" t="str">
        <f>IF($C33="","",IF('DUOS (t)'!Q33="",0,'DUOS (t)'!Q33)+IF('TUOS (t)'!Q33="",0,'TUOS (t)'!Q33)+IF('CCF (t)'!Q33="",0,'CCF (t)'!Q33)+IF('CPT (t)'!Q33="",0,'CPT (t)'!Q33)+IF('JSO (t)'!Q33="",0,'JSO (t)'!Q33))</f>
        <v/>
      </c>
      <c r="R33" s="252" t="str">
        <f>IF($C33="","",IF('DUOS (t)'!R33="",0,'DUOS (t)'!R33)+IF('TUOS (t)'!R33="",0,'TUOS (t)'!R33)+IF('CCF (t)'!R33="",0,'CCF (t)'!R33)+IF('CPT (t)'!R33="",0,'CPT (t)'!R33)+IF('JSO (t)'!R33="",0,'JSO (t)'!R33))</f>
        <v/>
      </c>
      <c r="S33" s="252" t="str">
        <f>IF($C33="","",IF('DUOS (t)'!S33="",0,'DUOS (t)'!S33)+IF('TUOS (t)'!S33="",0,'TUOS (t)'!S33)+IF('CCF (t)'!S33="",0,'CCF (t)'!S33)+IF('CPT (t)'!S33="",0,'CPT (t)'!S33)+IF('JSO (t)'!S33="",0,'JSO (t)'!S33))</f>
        <v/>
      </c>
      <c r="T33" s="198"/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  <c r="AI33" s="399" t="str">
        <f>IFERROR(AC33/'NUOS (t-1)'!AC33-1,"")</f>
        <v/>
      </c>
      <c r="AJ33" s="399" t="str">
        <f>IFERROR(AD33/'NUOS (t-1)'!AD33-1,"")</f>
        <v/>
      </c>
      <c r="AK33" s="399" t="str">
        <f>IFERROR(AE33/'NUOS (t-1)'!AE33-1,"")</f>
        <v/>
      </c>
      <c r="AL33" s="399" t="str">
        <f>IFERROR(AF33/'NUOS (t-1)'!AF33-1,"")</f>
        <v/>
      </c>
      <c r="AM33" s="399" t="str">
        <f>IFERROR(AG33/'NUOS (t-1)'!AG33-1,"")</f>
        <v/>
      </c>
      <c r="AN33" s="205"/>
    </row>
    <row r="34" spans="1:40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12520</v>
      </c>
      <c r="AD34" s="284">
        <f>SUBTOTAL(9,AD35:AD46)</f>
        <v>43907.717851303591</v>
      </c>
      <c r="AE34" s="284">
        <f>SUBTOTAL(9,AE35:AE46)</f>
        <v>34200</v>
      </c>
      <c r="AF34" s="284">
        <f>SUBTOTAL(9,AF35:AF46)</f>
        <v>0</v>
      </c>
      <c r="AG34" s="284">
        <f>SUBTOTAL(9,AG35:AG46)</f>
        <v>90627.717851303576</v>
      </c>
      <c r="AH34" s="205"/>
      <c r="AI34" s="398">
        <f>IFERROR(AC34/'NUOS (t-1)'!AC34-1,"")</f>
        <v>2.564102564102555E-2</v>
      </c>
      <c r="AJ34" s="398">
        <f>IFERROR(AD34/'NUOS (t-1)'!AD34-1,"")</f>
        <v>0.16254631929596464</v>
      </c>
      <c r="AK34" s="398">
        <f>IFERROR(AE34/'NUOS (t-1)'!AE34-1,"")</f>
        <v>2.564102564102555E-2</v>
      </c>
      <c r="AL34" s="398" t="str">
        <f>IFERROR(AF34/'NUOS (t-1)'!AF34-1,"")</f>
        <v/>
      </c>
      <c r="AM34" s="398">
        <f>IFERROR(AG34/'NUOS (t-1)'!AG34-1,"")</f>
        <v>8.7699140954122567E-2</v>
      </c>
      <c r="AN34" s="205"/>
    </row>
    <row r="35" spans="1:40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f>IF($C35="","",IF('DUOS (t)'!G35="",0,'DUOS (t)'!G35)+IF('TUOS (t)'!G35="",0,'TUOS (t)'!G35)+IF('CCF (t)'!G35="",0,'CCF (t)'!G35)+IF('CPT (t)'!G35="",0,'CPT (t)'!G35)+IF('JSO (t)'!G35="",0,'JSO (t)'!G35))</f>
        <v>10000</v>
      </c>
      <c r="H35" s="252">
        <f>IF($C35="","",IF('DUOS (t)'!H35="",0,'DUOS (t)'!H35)+IF('TUOS (t)'!H35="",0,'TUOS (t)'!H35)+IF('CCF (t)'!H35="",0,'CCF (t)'!H35)+IF('CPT (t)'!H35="",0,'CPT (t)'!H35)+IF('JSO (t)'!H35="",0,'JSO (t)'!H35))</f>
        <v>0</v>
      </c>
      <c r="I35" s="252">
        <f>IF($C35="","",IF('DUOS (t)'!I35="",0,'DUOS (t)'!I35)+IF('TUOS (t)'!I35="",0,'TUOS (t)'!I35)+IF('CCF (t)'!I35="",0,'CCF (t)'!I35)+IF('CPT (t)'!I35="",0,'CPT (t)'!I35)+IF('JSO (t)'!I35="",0,'JSO (t)'!I35))</f>
        <v>2.8566461259177842</v>
      </c>
      <c r="J35" s="252">
        <f>IF($C35="","",IF('DUOS (t)'!J35="",0,'DUOS (t)'!J35)+IF('TUOS (t)'!J35="",0,'TUOS (t)'!J35)+IF('CCF (t)'!J35="",0,'CCF (t)'!J35)+IF('CPT (t)'!J35="",0,'CPT (t)'!J35)+IF('JSO (t)'!J35="",0,'JSO (t)'!J35))</f>
        <v>2.3566461259177842</v>
      </c>
      <c r="K35" s="252">
        <f>IF($C35="","",IF('DUOS (t)'!K35="",0,'DUOS (t)'!K35)+IF('TUOS (t)'!K35="",0,'TUOS (t)'!K35)+IF('CCF (t)'!K35="",0,'CCF (t)'!K35)+IF('CPT (t)'!K35="",0,'CPT (t)'!K35)+IF('JSO (t)'!K35="",0,'JSO (t)'!K35))</f>
        <v>1.9566461259177845</v>
      </c>
      <c r="L35" s="252">
        <f>IF($C35="","",IF('DUOS (t)'!L35="",0,'DUOS (t)'!L35)+IF('TUOS (t)'!L35="",0,'TUOS (t)'!L35)+IF('CCF (t)'!L35="",0,'CCF (t)'!L35)+IF('CPT (t)'!L35="",0,'CPT (t)'!L35)+IF('JSO (t)'!L35="",0,'JSO (t)'!L35))</f>
        <v>0</v>
      </c>
      <c r="M35" s="252">
        <f>IF($C35="","",IF('DUOS (t)'!M35="",0,'DUOS (t)'!M35)+IF('TUOS (t)'!M35="",0,'TUOS (t)'!M35)+IF('CCF (t)'!M35="",0,'CCF (t)'!M35)+IF('CPT (t)'!M35="",0,'CPT (t)'!M35)+IF('JSO (t)'!M35="",0,'JSO (t)'!M35))</f>
        <v>0</v>
      </c>
      <c r="N35" s="252">
        <f>IF($C35="","",IF('DUOS (t)'!N35="",0,'DUOS (t)'!N35)+IF('TUOS (t)'!N35="",0,'TUOS (t)'!N35)+IF('CCF (t)'!N35="",0,'CCF (t)'!N35)+IF('CPT (t)'!N35="",0,'CPT (t)'!N35)+IF('JSO (t)'!N35="",0,'JSO (t)'!N35))</f>
        <v>0</v>
      </c>
      <c r="O35" s="252">
        <f>IF($C35="","",IF('DUOS (t)'!O35="",0,'DUOS (t)'!O35)+IF('TUOS (t)'!O35="",0,'TUOS (t)'!O35)+IF('CCF (t)'!O35="",0,'CCF (t)'!O35)+IF('CPT (t)'!O35="",0,'CPT (t)'!O35)+IF('JSO (t)'!O35="",0,'JSO (t)'!O35))</f>
        <v>0</v>
      </c>
      <c r="P35" s="252">
        <f>IF($C35="","",IF('DUOS (t)'!P35="",0,'DUOS (t)'!P35)+IF('TUOS (t)'!P35="",0,'TUOS (t)'!P35)+IF('CCF (t)'!P35="",0,'CCF (t)'!P35)+IF('CPT (t)'!P35="",0,'CPT (t)'!P35)+IF('JSO (t)'!P35="",0,'JSO (t)'!P35))</f>
        <v>0</v>
      </c>
      <c r="Q35" s="252">
        <f>IF($C35="","",IF('DUOS (t)'!Q35="",0,'DUOS (t)'!Q35)+IF('TUOS (t)'!Q35="",0,'TUOS (t)'!Q35)+IF('CCF (t)'!Q35="",0,'CCF (t)'!Q35)+IF('CPT (t)'!Q35="",0,'CPT (t)'!Q35)+IF('JSO (t)'!Q35="",0,'JSO (t)'!Q35))</f>
        <v>6</v>
      </c>
      <c r="R35" s="252">
        <f>IF($C35="","",IF('DUOS (t)'!R35="",0,'DUOS (t)'!R35)+IF('TUOS (t)'!R35="",0,'TUOS (t)'!R35)+IF('CCF (t)'!R35="",0,'CCF (t)'!R35)+IF('CPT (t)'!R35="",0,'CPT (t)'!R35)+IF('JSO (t)'!R35="",0,'JSO (t)'!R35))</f>
        <v>0</v>
      </c>
      <c r="S35" s="252">
        <f>IF($C35="","",IF('DUOS (t)'!S35="",0,'DUOS (t)'!S35)+IF('TUOS (t)'!S35="",0,'TUOS (t)'!S35)+IF('CCF (t)'!S35="",0,'CCF (t)'!S35)+IF('CPT (t)'!S35="",0,'CPT (t)'!S35)+IF('JSO (t)'!S35="",0,'JSO (t)'!S35))</f>
        <v>6</v>
      </c>
      <c r="T35" s="198"/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6670</v>
      </c>
      <c r="AD35" s="213">
        <f>SUMPRODUCT($H35:$O35,'Q (t)'!$H35:$O35)/100</f>
        <v>25951.430448054522</v>
      </c>
      <c r="AE35" s="213">
        <f>SUMPRODUCT($P35:$W35,'Q (t)'!$P35:$W35)/1000</f>
        <v>18000</v>
      </c>
      <c r="AF35" s="213">
        <f>SUMPRODUCT($X35:$AA35,'Q (t)'!$X35:$AA35)/1000</f>
        <v>0</v>
      </c>
      <c r="AG35" s="213">
        <f>SUM(AC35:AF35)</f>
        <v>50621.430448054525</v>
      </c>
      <c r="AH35" s="205"/>
      <c r="AI35" s="399">
        <f>IFERROR(AC35/'NUOS (t-1)'!AC35-1,"")</f>
        <v>2.564102564102555E-2</v>
      </c>
      <c r="AJ35" s="399">
        <f>IFERROR(AD35/'NUOS (t-1)'!AD35-1,"")</f>
        <v>0.14579645895800186</v>
      </c>
      <c r="AK35" s="399">
        <f>IFERROR(AE35/'NUOS (t-1)'!AE35-1,"")</f>
        <v>2.564102564102555E-2</v>
      </c>
      <c r="AL35" s="399" t="str">
        <f>IFERROR(AF35/'NUOS (t-1)'!AF35-1,"")</f>
        <v/>
      </c>
      <c r="AM35" s="399">
        <f>IFERROR(AG35/'NUOS (t-1)'!AG35-1,"")</f>
        <v>8.3912648103517506E-2</v>
      </c>
      <c r="AN35" s="205"/>
    </row>
    <row r="36" spans="1:40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f>IF($C36="","",IF('DUOS (t)'!G36="",0,'DUOS (t)'!G36)+IF('TUOS (t)'!G36="",0,'TUOS (t)'!G36)+IF('CCF (t)'!G36="",0,'CCF (t)'!G36)+IF('CPT (t)'!G36="",0,'CPT (t)'!G36)+IF('JSO (t)'!G36="",0,'JSO (t)'!G36))</f>
        <v>650000</v>
      </c>
      <c r="H36" s="252">
        <f>IF($C36="","",IF('DUOS (t)'!H36="",0,'DUOS (t)'!H36)+IF('TUOS (t)'!H36="",0,'TUOS (t)'!H36)+IF('CCF (t)'!H36="",0,'CCF (t)'!H36)+IF('CPT (t)'!H36="",0,'CPT (t)'!H36)+IF('JSO (t)'!H36="",0,'JSO (t)'!H36))</f>
        <v>0</v>
      </c>
      <c r="I36" s="252">
        <f>IF($C36="","",IF('DUOS (t)'!I36="",0,'DUOS (t)'!I36)+IF('TUOS (t)'!I36="",0,'TUOS (t)'!I36)+IF('CCF (t)'!I36="",0,'CCF (t)'!I36)+IF('CPT (t)'!I36="",0,'CPT (t)'!I36)+IF('JSO (t)'!I36="",0,'JSO (t)'!I36))</f>
        <v>2.8566461259177842</v>
      </c>
      <c r="J36" s="252">
        <f>IF($C36="","",IF('DUOS (t)'!J36="",0,'DUOS (t)'!J36)+IF('TUOS (t)'!J36="",0,'TUOS (t)'!J36)+IF('CCF (t)'!J36="",0,'CCF (t)'!J36)+IF('CPT (t)'!J36="",0,'CPT (t)'!J36)+IF('JSO (t)'!J36="",0,'JSO (t)'!J36))</f>
        <v>2.3566461259177842</v>
      </c>
      <c r="K36" s="252">
        <f>IF($C36="","",IF('DUOS (t)'!K36="",0,'DUOS (t)'!K36)+IF('TUOS (t)'!K36="",0,'TUOS (t)'!K36)+IF('CCF (t)'!K36="",0,'CCF (t)'!K36)+IF('CPT (t)'!K36="",0,'CPT (t)'!K36)+IF('JSO (t)'!K36="",0,'JSO (t)'!K36))</f>
        <v>0.95664612591778442</v>
      </c>
      <c r="L36" s="252">
        <f>IF($C36="","",IF('DUOS (t)'!L36="",0,'DUOS (t)'!L36)+IF('TUOS (t)'!L36="",0,'TUOS (t)'!L36)+IF('CCF (t)'!L36="",0,'CCF (t)'!L36)+IF('CPT (t)'!L36="",0,'CPT (t)'!L36)+IF('JSO (t)'!L36="",0,'JSO (t)'!L36))</f>
        <v>0</v>
      </c>
      <c r="M36" s="252">
        <f>IF($C36="","",IF('DUOS (t)'!M36="",0,'DUOS (t)'!M36)+IF('TUOS (t)'!M36="",0,'TUOS (t)'!M36)+IF('CCF (t)'!M36="",0,'CCF (t)'!M36)+IF('CPT (t)'!M36="",0,'CPT (t)'!M36)+IF('JSO (t)'!M36="",0,'JSO (t)'!M36))</f>
        <v>0</v>
      </c>
      <c r="N36" s="252">
        <f>IF($C36="","",IF('DUOS (t)'!N36="",0,'DUOS (t)'!N36)+IF('TUOS (t)'!N36="",0,'TUOS (t)'!N36)+IF('CCF (t)'!N36="",0,'CCF (t)'!N36)+IF('CPT (t)'!N36="",0,'CPT (t)'!N36)+IF('JSO (t)'!N36="",0,'JSO (t)'!N36))</f>
        <v>0</v>
      </c>
      <c r="O36" s="252">
        <f>IF($C36="","",IF('DUOS (t)'!O36="",0,'DUOS (t)'!O36)+IF('TUOS (t)'!O36="",0,'TUOS (t)'!O36)+IF('CCF (t)'!O36="",0,'CCF (t)'!O36)+IF('CPT (t)'!O36="",0,'CPT (t)'!O36)+IF('JSO (t)'!O36="",0,'JSO (t)'!O36))</f>
        <v>0</v>
      </c>
      <c r="P36" s="252">
        <f>IF($C36="","",IF('DUOS (t)'!P36="",0,'DUOS (t)'!P36)+IF('TUOS (t)'!P36="",0,'TUOS (t)'!P36)+IF('CCF (t)'!P36="",0,'CCF (t)'!P36)+IF('CPT (t)'!P36="",0,'CPT (t)'!P36)+IF('JSO (t)'!P36="",0,'JSO (t)'!P36))</f>
        <v>0</v>
      </c>
      <c r="Q36" s="252">
        <f>IF($C36="","",IF('DUOS (t)'!Q36="",0,'DUOS (t)'!Q36)+IF('TUOS (t)'!Q36="",0,'TUOS (t)'!Q36)+IF('CCF (t)'!Q36="",0,'CCF (t)'!Q36)+IF('CPT (t)'!Q36="",0,'CPT (t)'!Q36)+IF('JSO (t)'!Q36="",0,'JSO (t)'!Q36))</f>
        <v>6</v>
      </c>
      <c r="R36" s="252">
        <f>IF($C36="","",IF('DUOS (t)'!R36="",0,'DUOS (t)'!R36)+IF('TUOS (t)'!R36="",0,'TUOS (t)'!R36)+IF('CCF (t)'!R36="",0,'CCF (t)'!R36)+IF('CPT (t)'!R36="",0,'CPT (t)'!R36)+IF('JSO (t)'!R36="",0,'JSO (t)'!R36))</f>
        <v>0</v>
      </c>
      <c r="S36" s="252">
        <f>IF($C36="","",IF('DUOS (t)'!S36="",0,'DUOS (t)'!S36)+IF('TUOS (t)'!S36="",0,'TUOS (t)'!S36)+IF('CCF (t)'!S36="",0,'CCF (t)'!S36)+IF('CPT (t)'!S36="",0,'CPT (t)'!S36)+IF('JSO (t)'!S36="",0,'JSO (t)'!S36))</f>
        <v>6</v>
      </c>
      <c r="T36" s="198"/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650</v>
      </c>
      <c r="AD36" s="213">
        <f>SUMPRODUCT($H36:$O36,'Q (t)'!$H36:$O36)/100</f>
        <v>1995.1430448054523</v>
      </c>
      <c r="AE36" s="213">
        <f>SUMPRODUCT($P36:$W36,'Q (t)'!$P36:$W36)/1000</f>
        <v>1800</v>
      </c>
      <c r="AF36" s="213">
        <f>SUMPRODUCT($X36:$AA36,'Q (t)'!$X36:$AA36)/1000</f>
        <v>0</v>
      </c>
      <c r="AG36" s="213">
        <f t="shared" ref="AG36:AG46" si="1">SUM(AC36:AF36)</f>
        <v>4445.1430448054525</v>
      </c>
      <c r="AH36" s="205"/>
      <c r="AI36" s="399">
        <f>IFERROR(AC36/'NUOS (t-1)'!AC36-1,"")</f>
        <v>2.564102564102555E-2</v>
      </c>
      <c r="AJ36" s="399">
        <f>IFERROR(AD36/'NUOS (t-1)'!AD36-1,"")</f>
        <v>0.18763816527848109</v>
      </c>
      <c r="AK36" s="399">
        <f>IFERROR(AE36/'NUOS (t-1)'!AE36-1,"")</f>
        <v>2.564102564102555E-2</v>
      </c>
      <c r="AL36" s="399" t="str">
        <f>IFERROR(AF36/'NUOS (t-1)'!AF36-1,"")</f>
        <v/>
      </c>
      <c r="AM36" s="399">
        <f>IFERROR(AG36/'NUOS (t-1)'!AG36-1,"")</f>
        <v>9.2528413993610226E-2</v>
      </c>
      <c r="AN36" s="205"/>
    </row>
    <row r="37" spans="1:40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f>IF($C37="","",IF('DUOS (t)'!G37="",0,'DUOS (t)'!G37)+IF('TUOS (t)'!G37="",0,'TUOS (t)'!G37)+IF('CCF (t)'!G37="",0,'CCF (t)'!G37)+IF('CPT (t)'!G37="",0,'CPT (t)'!G37)+IF('JSO (t)'!G37="",0,'JSO (t)'!G37))</f>
        <v>650000</v>
      </c>
      <c r="H37" s="252">
        <f>IF($C37="","",IF('DUOS (t)'!H37="",0,'DUOS (t)'!H37)+IF('TUOS (t)'!H37="",0,'TUOS (t)'!H37)+IF('CCF (t)'!H37="",0,'CCF (t)'!H37)+IF('CPT (t)'!H37="",0,'CPT (t)'!H37)+IF('JSO (t)'!H37="",0,'JSO (t)'!H37))</f>
        <v>0</v>
      </c>
      <c r="I37" s="252">
        <f>IF($C37="","",IF('DUOS (t)'!I37="",0,'DUOS (t)'!I37)+IF('TUOS (t)'!I37="",0,'TUOS (t)'!I37)+IF('CCF (t)'!I37="",0,'CCF (t)'!I37)+IF('CPT (t)'!I37="",0,'CPT (t)'!I37)+IF('JSO (t)'!I37="",0,'JSO (t)'!I37))</f>
        <v>2.8566461259177842</v>
      </c>
      <c r="J37" s="252">
        <f>IF($C37="","",IF('DUOS (t)'!J37="",0,'DUOS (t)'!J37)+IF('TUOS (t)'!J37="",0,'TUOS (t)'!J37)+IF('CCF (t)'!J37="",0,'CCF (t)'!J37)+IF('CPT (t)'!J37="",0,'CPT (t)'!J37)+IF('JSO (t)'!J37="",0,'JSO (t)'!J37))</f>
        <v>2.3566461259177842</v>
      </c>
      <c r="K37" s="252">
        <f>IF($C37="","",IF('DUOS (t)'!K37="",0,'DUOS (t)'!K37)+IF('TUOS (t)'!K37="",0,'TUOS (t)'!K37)+IF('CCF (t)'!K37="",0,'CCF (t)'!K37)+IF('CPT (t)'!K37="",0,'CPT (t)'!K37)+IF('JSO (t)'!K37="",0,'JSO (t)'!K37))</f>
        <v>0.95664612591778442</v>
      </c>
      <c r="L37" s="252">
        <f>IF($C37="","",IF('DUOS (t)'!L37="",0,'DUOS (t)'!L37)+IF('TUOS (t)'!L37="",0,'TUOS (t)'!L37)+IF('CCF (t)'!L37="",0,'CCF (t)'!L37)+IF('CPT (t)'!L37="",0,'CPT (t)'!L37)+IF('JSO (t)'!L37="",0,'JSO (t)'!L37))</f>
        <v>0</v>
      </c>
      <c r="M37" s="252">
        <f>IF($C37="","",IF('DUOS (t)'!M37="",0,'DUOS (t)'!M37)+IF('TUOS (t)'!M37="",0,'TUOS (t)'!M37)+IF('CCF (t)'!M37="",0,'CCF (t)'!M37)+IF('CPT (t)'!M37="",0,'CPT (t)'!M37)+IF('JSO (t)'!M37="",0,'JSO (t)'!M37))</f>
        <v>0</v>
      </c>
      <c r="N37" s="252">
        <f>IF($C37="","",IF('DUOS (t)'!N37="",0,'DUOS (t)'!N37)+IF('TUOS (t)'!N37="",0,'TUOS (t)'!N37)+IF('CCF (t)'!N37="",0,'CCF (t)'!N37)+IF('CPT (t)'!N37="",0,'CPT (t)'!N37)+IF('JSO (t)'!N37="",0,'JSO (t)'!N37))</f>
        <v>0</v>
      </c>
      <c r="O37" s="252">
        <f>IF($C37="","",IF('DUOS (t)'!O37="",0,'DUOS (t)'!O37)+IF('TUOS (t)'!O37="",0,'TUOS (t)'!O37)+IF('CCF (t)'!O37="",0,'CCF (t)'!O37)+IF('CPT (t)'!O37="",0,'CPT (t)'!O37)+IF('JSO (t)'!O37="",0,'JSO (t)'!O37))</f>
        <v>0</v>
      </c>
      <c r="P37" s="252">
        <f>IF($C37="","",IF('DUOS (t)'!P37="",0,'DUOS (t)'!P37)+IF('TUOS (t)'!P37="",0,'TUOS (t)'!P37)+IF('CCF (t)'!P37="",0,'CCF (t)'!P37)+IF('CPT (t)'!P37="",0,'CPT (t)'!P37)+IF('JSO (t)'!P37="",0,'JSO (t)'!P37))</f>
        <v>0</v>
      </c>
      <c r="Q37" s="252">
        <f>IF($C37="","",IF('DUOS (t)'!Q37="",0,'DUOS (t)'!Q37)+IF('TUOS (t)'!Q37="",0,'TUOS (t)'!Q37)+IF('CCF (t)'!Q37="",0,'CCF (t)'!Q37)+IF('CPT (t)'!Q37="",0,'CPT (t)'!Q37)+IF('JSO (t)'!Q37="",0,'JSO (t)'!Q37))</f>
        <v>6</v>
      </c>
      <c r="R37" s="252">
        <f>IF($C37="","",IF('DUOS (t)'!R37="",0,'DUOS (t)'!R37)+IF('TUOS (t)'!R37="",0,'TUOS (t)'!R37)+IF('CCF (t)'!R37="",0,'CCF (t)'!R37)+IF('CPT (t)'!R37="",0,'CPT (t)'!R37)+IF('JSO (t)'!R37="",0,'JSO (t)'!R37))</f>
        <v>0</v>
      </c>
      <c r="S37" s="252">
        <f>IF($C37="","",IF('DUOS (t)'!S37="",0,'DUOS (t)'!S37)+IF('TUOS (t)'!S37="",0,'TUOS (t)'!S37)+IF('CCF (t)'!S37="",0,'CCF (t)'!S37)+IF('CPT (t)'!S37="",0,'CPT (t)'!S37)+IF('JSO (t)'!S37="",0,'JSO (t)'!S37))</f>
        <v>6</v>
      </c>
      <c r="T37" s="198"/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650</v>
      </c>
      <c r="AD37" s="213">
        <f>SUMPRODUCT($H37:$O37,'Q (t)'!$H37:$O37)/100</f>
        <v>1995.1430448054523</v>
      </c>
      <c r="AE37" s="213">
        <f>SUMPRODUCT($P37:$W37,'Q (t)'!$P37:$W37)/1000</f>
        <v>1800</v>
      </c>
      <c r="AF37" s="213">
        <f>SUMPRODUCT($X37:$AA37,'Q (t)'!$X37:$AA37)/1000</f>
        <v>0</v>
      </c>
      <c r="AG37" s="213">
        <f t="shared" si="1"/>
        <v>4445.1430448054525</v>
      </c>
      <c r="AH37" s="205"/>
      <c r="AI37" s="399">
        <f>IFERROR(AC37/'NUOS (t-1)'!AC37-1,"")</f>
        <v>2.564102564102555E-2</v>
      </c>
      <c r="AJ37" s="399">
        <f>IFERROR(AD37/'NUOS (t-1)'!AD37-1,"")</f>
        <v>0.18763816527848109</v>
      </c>
      <c r="AK37" s="399">
        <f>IFERROR(AE37/'NUOS (t-1)'!AE37-1,"")</f>
        <v>2.564102564102555E-2</v>
      </c>
      <c r="AL37" s="399" t="str">
        <f>IFERROR(AF37/'NUOS (t-1)'!AF37-1,"")</f>
        <v/>
      </c>
      <c r="AM37" s="399">
        <f>IFERROR(AG37/'NUOS (t-1)'!AG37-1,"")</f>
        <v>9.2528413993610226E-2</v>
      </c>
      <c r="AN37" s="205"/>
    </row>
    <row r="38" spans="1:40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f>IF($C38="","",IF('DUOS (t)'!G38="",0,'DUOS (t)'!G38)+IF('TUOS (t)'!G38="",0,'TUOS (t)'!G38)+IF('CCF (t)'!G38="",0,'CCF (t)'!G38)+IF('CPT (t)'!G38="",0,'CPT (t)'!G38)+IF('JSO (t)'!G38="",0,'JSO (t)'!G38))</f>
        <v>650000</v>
      </c>
      <c r="H38" s="252">
        <f>IF($C38="","",IF('DUOS (t)'!H38="",0,'DUOS (t)'!H38)+IF('TUOS (t)'!H38="",0,'TUOS (t)'!H38)+IF('CCF (t)'!H38="",0,'CCF (t)'!H38)+IF('CPT (t)'!H38="",0,'CPT (t)'!H38)+IF('JSO (t)'!H38="",0,'JSO (t)'!H38))</f>
        <v>0</v>
      </c>
      <c r="I38" s="252">
        <f>IF($C38="","",IF('DUOS (t)'!I38="",0,'DUOS (t)'!I38)+IF('TUOS (t)'!I38="",0,'TUOS (t)'!I38)+IF('CCF (t)'!I38="",0,'CCF (t)'!I38)+IF('CPT (t)'!I38="",0,'CPT (t)'!I38)+IF('JSO (t)'!I38="",0,'JSO (t)'!I38))</f>
        <v>2.8566461259177842</v>
      </c>
      <c r="J38" s="252">
        <f>IF($C38="","",IF('DUOS (t)'!J38="",0,'DUOS (t)'!J38)+IF('TUOS (t)'!J38="",0,'TUOS (t)'!J38)+IF('CCF (t)'!J38="",0,'CCF (t)'!J38)+IF('CPT (t)'!J38="",0,'CPT (t)'!J38)+IF('JSO (t)'!J38="",0,'JSO (t)'!J38))</f>
        <v>2.3566461259177842</v>
      </c>
      <c r="K38" s="252">
        <f>IF($C38="","",IF('DUOS (t)'!K38="",0,'DUOS (t)'!K38)+IF('TUOS (t)'!K38="",0,'TUOS (t)'!K38)+IF('CCF (t)'!K38="",0,'CCF (t)'!K38)+IF('CPT (t)'!K38="",0,'CPT (t)'!K38)+IF('JSO (t)'!K38="",0,'JSO (t)'!K38))</f>
        <v>0.95664612591778442</v>
      </c>
      <c r="L38" s="252">
        <f>IF($C38="","",IF('DUOS (t)'!L38="",0,'DUOS (t)'!L38)+IF('TUOS (t)'!L38="",0,'TUOS (t)'!L38)+IF('CCF (t)'!L38="",0,'CCF (t)'!L38)+IF('CPT (t)'!L38="",0,'CPT (t)'!L38)+IF('JSO (t)'!L38="",0,'JSO (t)'!L38))</f>
        <v>0</v>
      </c>
      <c r="M38" s="252">
        <f>IF($C38="","",IF('DUOS (t)'!M38="",0,'DUOS (t)'!M38)+IF('TUOS (t)'!M38="",0,'TUOS (t)'!M38)+IF('CCF (t)'!M38="",0,'CCF (t)'!M38)+IF('CPT (t)'!M38="",0,'CPT (t)'!M38)+IF('JSO (t)'!M38="",0,'JSO (t)'!M38))</f>
        <v>0</v>
      </c>
      <c r="N38" s="252">
        <f>IF($C38="","",IF('DUOS (t)'!N38="",0,'DUOS (t)'!N38)+IF('TUOS (t)'!N38="",0,'TUOS (t)'!N38)+IF('CCF (t)'!N38="",0,'CCF (t)'!N38)+IF('CPT (t)'!N38="",0,'CPT (t)'!N38)+IF('JSO (t)'!N38="",0,'JSO (t)'!N38))</f>
        <v>0</v>
      </c>
      <c r="O38" s="252">
        <f>IF($C38="","",IF('DUOS (t)'!O38="",0,'DUOS (t)'!O38)+IF('TUOS (t)'!O38="",0,'TUOS (t)'!O38)+IF('CCF (t)'!O38="",0,'CCF (t)'!O38)+IF('CPT (t)'!O38="",0,'CPT (t)'!O38)+IF('JSO (t)'!O38="",0,'JSO (t)'!O38))</f>
        <v>0</v>
      </c>
      <c r="P38" s="252">
        <f>IF($C38="","",IF('DUOS (t)'!P38="",0,'DUOS (t)'!P38)+IF('TUOS (t)'!P38="",0,'TUOS (t)'!P38)+IF('CCF (t)'!P38="",0,'CCF (t)'!P38)+IF('CPT (t)'!P38="",0,'CPT (t)'!P38)+IF('JSO (t)'!P38="",0,'JSO (t)'!P38))</f>
        <v>0</v>
      </c>
      <c r="Q38" s="252">
        <f>IF($C38="","",IF('DUOS (t)'!Q38="",0,'DUOS (t)'!Q38)+IF('TUOS (t)'!Q38="",0,'TUOS (t)'!Q38)+IF('CCF (t)'!Q38="",0,'CCF (t)'!Q38)+IF('CPT (t)'!Q38="",0,'CPT (t)'!Q38)+IF('JSO (t)'!Q38="",0,'JSO (t)'!Q38))</f>
        <v>6</v>
      </c>
      <c r="R38" s="252">
        <f>IF($C38="","",IF('DUOS (t)'!R38="",0,'DUOS (t)'!R38)+IF('TUOS (t)'!R38="",0,'TUOS (t)'!R38)+IF('CCF (t)'!R38="",0,'CCF (t)'!R38)+IF('CPT (t)'!R38="",0,'CPT (t)'!R38)+IF('JSO (t)'!R38="",0,'JSO (t)'!R38))</f>
        <v>0</v>
      </c>
      <c r="S38" s="252">
        <f>IF($C38="","",IF('DUOS (t)'!S38="",0,'DUOS (t)'!S38)+IF('TUOS (t)'!S38="",0,'TUOS (t)'!S38)+IF('CCF (t)'!S38="",0,'CCF (t)'!S38)+IF('CPT (t)'!S38="",0,'CPT (t)'!S38)+IF('JSO (t)'!S38="",0,'JSO (t)'!S38))</f>
        <v>6</v>
      </c>
      <c r="T38" s="198"/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650</v>
      </c>
      <c r="AD38" s="213">
        <f>SUMPRODUCT($H38:$O38,'Q (t)'!$H38:$O38)/100</f>
        <v>1995.1430448054523</v>
      </c>
      <c r="AE38" s="213">
        <f>SUMPRODUCT($P38:$W38,'Q (t)'!$P38:$W38)/1000</f>
        <v>1800</v>
      </c>
      <c r="AF38" s="213">
        <f>SUMPRODUCT($X38:$AA38,'Q (t)'!$X38:$AA38)/1000</f>
        <v>0</v>
      </c>
      <c r="AG38" s="213">
        <f t="shared" si="1"/>
        <v>4445.1430448054525</v>
      </c>
      <c r="AH38" s="205"/>
      <c r="AI38" s="399">
        <f>IFERROR(AC38/'NUOS (t-1)'!AC38-1,"")</f>
        <v>2.564102564102555E-2</v>
      </c>
      <c r="AJ38" s="399">
        <f>IFERROR(AD38/'NUOS (t-1)'!AD38-1,"")</f>
        <v>0.18763816527848109</v>
      </c>
      <c r="AK38" s="399">
        <f>IFERROR(AE38/'NUOS (t-1)'!AE38-1,"")</f>
        <v>2.564102564102555E-2</v>
      </c>
      <c r="AL38" s="399" t="str">
        <f>IFERROR(AF38/'NUOS (t-1)'!AF38-1,"")</f>
        <v/>
      </c>
      <c r="AM38" s="399">
        <f>IFERROR(AG38/'NUOS (t-1)'!AG38-1,"")</f>
        <v>9.2528413993610226E-2</v>
      </c>
      <c r="AN38" s="205"/>
    </row>
    <row r="39" spans="1:40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f>IF($C39="","",IF('DUOS (t)'!G39="",0,'DUOS (t)'!G39)+IF('TUOS (t)'!G39="",0,'TUOS (t)'!G39)+IF('CCF (t)'!G39="",0,'CCF (t)'!G39)+IF('CPT (t)'!G39="",0,'CPT (t)'!G39)+IF('JSO (t)'!G39="",0,'JSO (t)'!G39))</f>
        <v>650000</v>
      </c>
      <c r="H39" s="252">
        <f>IF($C39="","",IF('DUOS (t)'!H39="",0,'DUOS (t)'!H39)+IF('TUOS (t)'!H39="",0,'TUOS (t)'!H39)+IF('CCF (t)'!H39="",0,'CCF (t)'!H39)+IF('CPT (t)'!H39="",0,'CPT (t)'!H39)+IF('JSO (t)'!H39="",0,'JSO (t)'!H39))</f>
        <v>0</v>
      </c>
      <c r="I39" s="252">
        <f>IF($C39="","",IF('DUOS (t)'!I39="",0,'DUOS (t)'!I39)+IF('TUOS (t)'!I39="",0,'TUOS (t)'!I39)+IF('CCF (t)'!I39="",0,'CCF (t)'!I39)+IF('CPT (t)'!I39="",0,'CPT (t)'!I39)+IF('JSO (t)'!I39="",0,'JSO (t)'!I39))</f>
        <v>2.8566461259177842</v>
      </c>
      <c r="J39" s="252">
        <f>IF($C39="","",IF('DUOS (t)'!J39="",0,'DUOS (t)'!J39)+IF('TUOS (t)'!J39="",0,'TUOS (t)'!J39)+IF('CCF (t)'!J39="",0,'CCF (t)'!J39)+IF('CPT (t)'!J39="",0,'CPT (t)'!J39)+IF('JSO (t)'!J39="",0,'JSO (t)'!J39))</f>
        <v>2.3566461259177842</v>
      </c>
      <c r="K39" s="252">
        <f>IF($C39="","",IF('DUOS (t)'!K39="",0,'DUOS (t)'!K39)+IF('TUOS (t)'!K39="",0,'TUOS (t)'!K39)+IF('CCF (t)'!K39="",0,'CCF (t)'!K39)+IF('CPT (t)'!K39="",0,'CPT (t)'!K39)+IF('JSO (t)'!K39="",0,'JSO (t)'!K39))</f>
        <v>0.95664612591778442</v>
      </c>
      <c r="L39" s="252">
        <f>IF($C39="","",IF('DUOS (t)'!L39="",0,'DUOS (t)'!L39)+IF('TUOS (t)'!L39="",0,'TUOS (t)'!L39)+IF('CCF (t)'!L39="",0,'CCF (t)'!L39)+IF('CPT (t)'!L39="",0,'CPT (t)'!L39)+IF('JSO (t)'!L39="",0,'JSO (t)'!L39))</f>
        <v>0</v>
      </c>
      <c r="M39" s="252">
        <f>IF($C39="","",IF('DUOS (t)'!M39="",0,'DUOS (t)'!M39)+IF('TUOS (t)'!M39="",0,'TUOS (t)'!M39)+IF('CCF (t)'!M39="",0,'CCF (t)'!M39)+IF('CPT (t)'!M39="",0,'CPT (t)'!M39)+IF('JSO (t)'!M39="",0,'JSO (t)'!M39))</f>
        <v>0</v>
      </c>
      <c r="N39" s="252">
        <f>IF($C39="","",IF('DUOS (t)'!N39="",0,'DUOS (t)'!N39)+IF('TUOS (t)'!N39="",0,'TUOS (t)'!N39)+IF('CCF (t)'!N39="",0,'CCF (t)'!N39)+IF('CPT (t)'!N39="",0,'CPT (t)'!N39)+IF('JSO (t)'!N39="",0,'JSO (t)'!N39))</f>
        <v>0</v>
      </c>
      <c r="O39" s="252">
        <f>IF($C39="","",IF('DUOS (t)'!O39="",0,'DUOS (t)'!O39)+IF('TUOS (t)'!O39="",0,'TUOS (t)'!O39)+IF('CCF (t)'!O39="",0,'CCF (t)'!O39)+IF('CPT (t)'!O39="",0,'CPT (t)'!O39)+IF('JSO (t)'!O39="",0,'JSO (t)'!O39))</f>
        <v>0</v>
      </c>
      <c r="P39" s="252">
        <f>IF($C39="","",IF('DUOS (t)'!P39="",0,'DUOS (t)'!P39)+IF('TUOS (t)'!P39="",0,'TUOS (t)'!P39)+IF('CCF (t)'!P39="",0,'CCF (t)'!P39)+IF('CPT (t)'!P39="",0,'CPT (t)'!P39)+IF('JSO (t)'!P39="",0,'JSO (t)'!P39))</f>
        <v>0</v>
      </c>
      <c r="Q39" s="252">
        <f>IF($C39="","",IF('DUOS (t)'!Q39="",0,'DUOS (t)'!Q39)+IF('TUOS (t)'!Q39="",0,'TUOS (t)'!Q39)+IF('CCF (t)'!Q39="",0,'CCF (t)'!Q39)+IF('CPT (t)'!Q39="",0,'CPT (t)'!Q39)+IF('JSO (t)'!Q39="",0,'JSO (t)'!Q39))</f>
        <v>6</v>
      </c>
      <c r="R39" s="252">
        <f>IF($C39="","",IF('DUOS (t)'!R39="",0,'DUOS (t)'!R39)+IF('TUOS (t)'!R39="",0,'TUOS (t)'!R39)+IF('CCF (t)'!R39="",0,'CCF (t)'!R39)+IF('CPT (t)'!R39="",0,'CPT (t)'!R39)+IF('JSO (t)'!R39="",0,'JSO (t)'!R39))</f>
        <v>0</v>
      </c>
      <c r="S39" s="252">
        <f>IF($C39="","",IF('DUOS (t)'!S39="",0,'DUOS (t)'!S39)+IF('TUOS (t)'!S39="",0,'TUOS (t)'!S39)+IF('CCF (t)'!S39="",0,'CCF (t)'!S39)+IF('CPT (t)'!S39="",0,'CPT (t)'!S39)+IF('JSO (t)'!S39="",0,'JSO (t)'!S39))</f>
        <v>6</v>
      </c>
      <c r="T39" s="198"/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650</v>
      </c>
      <c r="AD39" s="213">
        <f>SUMPRODUCT($H39:$O39,'Q (t)'!$H39:$O39)/100</f>
        <v>1995.1430448054523</v>
      </c>
      <c r="AE39" s="213">
        <f>SUMPRODUCT($P39:$W39,'Q (t)'!$P39:$W39)/1000</f>
        <v>1800</v>
      </c>
      <c r="AF39" s="213">
        <f>SUMPRODUCT($X39:$AA39,'Q (t)'!$X39:$AA39)/1000</f>
        <v>0</v>
      </c>
      <c r="AG39" s="213">
        <f t="shared" si="1"/>
        <v>4445.1430448054525</v>
      </c>
      <c r="AH39" s="205"/>
      <c r="AI39" s="399">
        <f>IFERROR(AC39/'NUOS (t-1)'!AC39-1,"")</f>
        <v>2.564102564102555E-2</v>
      </c>
      <c r="AJ39" s="399">
        <f>IFERROR(AD39/'NUOS (t-1)'!AD39-1,"")</f>
        <v>0.18763816527848109</v>
      </c>
      <c r="AK39" s="399">
        <f>IFERROR(AE39/'NUOS (t-1)'!AE39-1,"")</f>
        <v>2.564102564102555E-2</v>
      </c>
      <c r="AL39" s="399" t="str">
        <f>IFERROR(AF39/'NUOS (t-1)'!AF39-1,"")</f>
        <v/>
      </c>
      <c r="AM39" s="399">
        <f>IFERROR(AG39/'NUOS (t-1)'!AG39-1,"")</f>
        <v>9.2528413993610226E-2</v>
      </c>
      <c r="AN39" s="205"/>
    </row>
    <row r="40" spans="1:40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f>IF($C40="","",IF('DUOS (t)'!G40="",0,'DUOS (t)'!G40)+IF('TUOS (t)'!G40="",0,'TUOS (t)'!G40)+IF('CCF (t)'!G40="",0,'CCF (t)'!G40)+IF('CPT (t)'!G40="",0,'CPT (t)'!G40)+IF('JSO (t)'!G40="",0,'JSO (t)'!G40))</f>
        <v>650000</v>
      </c>
      <c r="H40" s="252">
        <f>IF($C40="","",IF('DUOS (t)'!H40="",0,'DUOS (t)'!H40)+IF('TUOS (t)'!H40="",0,'TUOS (t)'!H40)+IF('CCF (t)'!H40="",0,'CCF (t)'!H40)+IF('CPT (t)'!H40="",0,'CPT (t)'!H40)+IF('JSO (t)'!H40="",0,'JSO (t)'!H40))</f>
        <v>0</v>
      </c>
      <c r="I40" s="252">
        <f>IF($C40="","",IF('DUOS (t)'!I40="",0,'DUOS (t)'!I40)+IF('TUOS (t)'!I40="",0,'TUOS (t)'!I40)+IF('CCF (t)'!I40="",0,'CCF (t)'!I40)+IF('CPT (t)'!I40="",0,'CPT (t)'!I40)+IF('JSO (t)'!I40="",0,'JSO (t)'!I40))</f>
        <v>2.8566461259177842</v>
      </c>
      <c r="J40" s="252">
        <f>IF($C40="","",IF('DUOS (t)'!J40="",0,'DUOS (t)'!J40)+IF('TUOS (t)'!J40="",0,'TUOS (t)'!J40)+IF('CCF (t)'!J40="",0,'CCF (t)'!J40)+IF('CPT (t)'!J40="",0,'CPT (t)'!J40)+IF('JSO (t)'!J40="",0,'JSO (t)'!J40))</f>
        <v>2.3566461259177842</v>
      </c>
      <c r="K40" s="252">
        <f>IF($C40="","",IF('DUOS (t)'!K40="",0,'DUOS (t)'!K40)+IF('TUOS (t)'!K40="",0,'TUOS (t)'!K40)+IF('CCF (t)'!K40="",0,'CCF (t)'!K40)+IF('CPT (t)'!K40="",0,'CPT (t)'!K40)+IF('JSO (t)'!K40="",0,'JSO (t)'!K40))</f>
        <v>0.95664612591778442</v>
      </c>
      <c r="L40" s="252">
        <f>IF($C40="","",IF('DUOS (t)'!L40="",0,'DUOS (t)'!L40)+IF('TUOS (t)'!L40="",0,'TUOS (t)'!L40)+IF('CCF (t)'!L40="",0,'CCF (t)'!L40)+IF('CPT (t)'!L40="",0,'CPT (t)'!L40)+IF('JSO (t)'!L40="",0,'JSO (t)'!L40))</f>
        <v>0</v>
      </c>
      <c r="M40" s="252">
        <f>IF($C40="","",IF('DUOS (t)'!M40="",0,'DUOS (t)'!M40)+IF('TUOS (t)'!M40="",0,'TUOS (t)'!M40)+IF('CCF (t)'!M40="",0,'CCF (t)'!M40)+IF('CPT (t)'!M40="",0,'CPT (t)'!M40)+IF('JSO (t)'!M40="",0,'JSO (t)'!M40))</f>
        <v>0</v>
      </c>
      <c r="N40" s="252">
        <f>IF($C40="","",IF('DUOS (t)'!N40="",0,'DUOS (t)'!N40)+IF('TUOS (t)'!N40="",0,'TUOS (t)'!N40)+IF('CCF (t)'!N40="",0,'CCF (t)'!N40)+IF('CPT (t)'!N40="",0,'CPT (t)'!N40)+IF('JSO (t)'!N40="",0,'JSO (t)'!N40))</f>
        <v>0</v>
      </c>
      <c r="O40" s="252">
        <f>IF($C40="","",IF('DUOS (t)'!O40="",0,'DUOS (t)'!O40)+IF('TUOS (t)'!O40="",0,'TUOS (t)'!O40)+IF('CCF (t)'!O40="",0,'CCF (t)'!O40)+IF('CPT (t)'!O40="",0,'CPT (t)'!O40)+IF('JSO (t)'!O40="",0,'JSO (t)'!O40))</f>
        <v>0</v>
      </c>
      <c r="P40" s="252">
        <f>IF($C40="","",IF('DUOS (t)'!P40="",0,'DUOS (t)'!P40)+IF('TUOS (t)'!P40="",0,'TUOS (t)'!P40)+IF('CCF (t)'!P40="",0,'CCF (t)'!P40)+IF('CPT (t)'!P40="",0,'CPT (t)'!P40)+IF('JSO (t)'!P40="",0,'JSO (t)'!P40))</f>
        <v>0</v>
      </c>
      <c r="Q40" s="252">
        <f>IF($C40="","",IF('DUOS (t)'!Q40="",0,'DUOS (t)'!Q40)+IF('TUOS (t)'!Q40="",0,'TUOS (t)'!Q40)+IF('CCF (t)'!Q40="",0,'CCF (t)'!Q40)+IF('CPT (t)'!Q40="",0,'CPT (t)'!Q40)+IF('JSO (t)'!Q40="",0,'JSO (t)'!Q40))</f>
        <v>6</v>
      </c>
      <c r="R40" s="252">
        <f>IF($C40="","",IF('DUOS (t)'!R40="",0,'DUOS (t)'!R40)+IF('TUOS (t)'!R40="",0,'TUOS (t)'!R40)+IF('CCF (t)'!R40="",0,'CCF (t)'!R40)+IF('CPT (t)'!R40="",0,'CPT (t)'!R40)+IF('JSO (t)'!R40="",0,'JSO (t)'!R40))</f>
        <v>0</v>
      </c>
      <c r="S40" s="252">
        <f>IF($C40="","",IF('DUOS (t)'!S40="",0,'DUOS (t)'!S40)+IF('TUOS (t)'!S40="",0,'TUOS (t)'!S40)+IF('CCF (t)'!S40="",0,'CCF (t)'!S40)+IF('CPT (t)'!S40="",0,'CPT (t)'!S40)+IF('JSO (t)'!S40="",0,'JSO (t)'!S40))</f>
        <v>6</v>
      </c>
      <c r="T40" s="198"/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650</v>
      </c>
      <c r="AD40" s="213">
        <f>SUMPRODUCT($H40:$O40,'Q (t)'!$H40:$O40)/100</f>
        <v>1995.1430448054523</v>
      </c>
      <c r="AE40" s="213">
        <f>SUMPRODUCT($P40:$W40,'Q (t)'!$P40:$W40)/1000</f>
        <v>1800</v>
      </c>
      <c r="AF40" s="213">
        <f>SUMPRODUCT($X40:$AA40,'Q (t)'!$X40:$AA40)/1000</f>
        <v>0</v>
      </c>
      <c r="AG40" s="213">
        <f t="shared" si="1"/>
        <v>4445.1430448054525</v>
      </c>
      <c r="AH40" s="205"/>
      <c r="AI40" s="399">
        <f>IFERROR(AC40/'NUOS (t-1)'!AC40-1,"")</f>
        <v>2.564102564102555E-2</v>
      </c>
      <c r="AJ40" s="399">
        <f>IFERROR(AD40/'NUOS (t-1)'!AD40-1,"")</f>
        <v>0.18763816527848109</v>
      </c>
      <c r="AK40" s="399">
        <f>IFERROR(AE40/'NUOS (t-1)'!AE40-1,"")</f>
        <v>2.564102564102555E-2</v>
      </c>
      <c r="AL40" s="399" t="str">
        <f>IFERROR(AF40/'NUOS (t-1)'!AF40-1,"")</f>
        <v/>
      </c>
      <c r="AM40" s="399">
        <f>IFERROR(AG40/'NUOS (t-1)'!AG40-1,"")</f>
        <v>9.2528413993610226E-2</v>
      </c>
      <c r="AN40" s="205"/>
    </row>
    <row r="41" spans="1:40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f>IF($C41="","",IF('DUOS (t)'!G41="",0,'DUOS (t)'!G41)+IF('TUOS (t)'!G41="",0,'TUOS (t)'!G41)+IF('CCF (t)'!G41="",0,'CCF (t)'!G41)+IF('CPT (t)'!G41="",0,'CPT (t)'!G41)+IF('JSO (t)'!G41="",0,'JSO (t)'!G41))</f>
        <v>650000</v>
      </c>
      <c r="H41" s="252">
        <f>IF($C41="","",IF('DUOS (t)'!H41="",0,'DUOS (t)'!H41)+IF('TUOS (t)'!H41="",0,'TUOS (t)'!H41)+IF('CCF (t)'!H41="",0,'CCF (t)'!H41)+IF('CPT (t)'!H41="",0,'CPT (t)'!H41)+IF('JSO (t)'!H41="",0,'JSO (t)'!H41))</f>
        <v>0</v>
      </c>
      <c r="I41" s="252">
        <f>IF($C41="","",IF('DUOS (t)'!I41="",0,'DUOS (t)'!I41)+IF('TUOS (t)'!I41="",0,'TUOS (t)'!I41)+IF('CCF (t)'!I41="",0,'CCF (t)'!I41)+IF('CPT (t)'!I41="",0,'CPT (t)'!I41)+IF('JSO (t)'!I41="",0,'JSO (t)'!I41))</f>
        <v>2.8566461259177842</v>
      </c>
      <c r="J41" s="252">
        <f>IF($C41="","",IF('DUOS (t)'!J41="",0,'DUOS (t)'!J41)+IF('TUOS (t)'!J41="",0,'TUOS (t)'!J41)+IF('CCF (t)'!J41="",0,'CCF (t)'!J41)+IF('CPT (t)'!J41="",0,'CPT (t)'!J41)+IF('JSO (t)'!J41="",0,'JSO (t)'!J41))</f>
        <v>2.3566461259177842</v>
      </c>
      <c r="K41" s="252">
        <f>IF($C41="","",IF('DUOS (t)'!K41="",0,'DUOS (t)'!K41)+IF('TUOS (t)'!K41="",0,'TUOS (t)'!K41)+IF('CCF (t)'!K41="",0,'CCF (t)'!K41)+IF('CPT (t)'!K41="",0,'CPT (t)'!K41)+IF('JSO (t)'!K41="",0,'JSO (t)'!K41))</f>
        <v>0.95664612591778442</v>
      </c>
      <c r="L41" s="252">
        <f>IF($C41="","",IF('DUOS (t)'!L41="",0,'DUOS (t)'!L41)+IF('TUOS (t)'!L41="",0,'TUOS (t)'!L41)+IF('CCF (t)'!L41="",0,'CCF (t)'!L41)+IF('CPT (t)'!L41="",0,'CPT (t)'!L41)+IF('JSO (t)'!L41="",0,'JSO (t)'!L41))</f>
        <v>0</v>
      </c>
      <c r="M41" s="252">
        <f>IF($C41="","",IF('DUOS (t)'!M41="",0,'DUOS (t)'!M41)+IF('TUOS (t)'!M41="",0,'TUOS (t)'!M41)+IF('CCF (t)'!M41="",0,'CCF (t)'!M41)+IF('CPT (t)'!M41="",0,'CPT (t)'!M41)+IF('JSO (t)'!M41="",0,'JSO (t)'!M41))</f>
        <v>0</v>
      </c>
      <c r="N41" s="252">
        <f>IF($C41="","",IF('DUOS (t)'!N41="",0,'DUOS (t)'!N41)+IF('TUOS (t)'!N41="",0,'TUOS (t)'!N41)+IF('CCF (t)'!N41="",0,'CCF (t)'!N41)+IF('CPT (t)'!N41="",0,'CPT (t)'!N41)+IF('JSO (t)'!N41="",0,'JSO (t)'!N41))</f>
        <v>0</v>
      </c>
      <c r="O41" s="252">
        <f>IF($C41="","",IF('DUOS (t)'!O41="",0,'DUOS (t)'!O41)+IF('TUOS (t)'!O41="",0,'TUOS (t)'!O41)+IF('CCF (t)'!O41="",0,'CCF (t)'!O41)+IF('CPT (t)'!O41="",0,'CPT (t)'!O41)+IF('JSO (t)'!O41="",0,'JSO (t)'!O41))</f>
        <v>0</v>
      </c>
      <c r="P41" s="252">
        <f>IF($C41="","",IF('DUOS (t)'!P41="",0,'DUOS (t)'!P41)+IF('TUOS (t)'!P41="",0,'TUOS (t)'!P41)+IF('CCF (t)'!P41="",0,'CCF (t)'!P41)+IF('CPT (t)'!P41="",0,'CPT (t)'!P41)+IF('JSO (t)'!P41="",0,'JSO (t)'!P41))</f>
        <v>0</v>
      </c>
      <c r="Q41" s="252">
        <f>IF($C41="","",IF('DUOS (t)'!Q41="",0,'DUOS (t)'!Q41)+IF('TUOS (t)'!Q41="",0,'TUOS (t)'!Q41)+IF('CCF (t)'!Q41="",0,'CCF (t)'!Q41)+IF('CPT (t)'!Q41="",0,'CPT (t)'!Q41)+IF('JSO (t)'!Q41="",0,'JSO (t)'!Q41))</f>
        <v>6</v>
      </c>
      <c r="R41" s="252">
        <f>IF($C41="","",IF('DUOS (t)'!R41="",0,'DUOS (t)'!R41)+IF('TUOS (t)'!R41="",0,'TUOS (t)'!R41)+IF('CCF (t)'!R41="",0,'CCF (t)'!R41)+IF('CPT (t)'!R41="",0,'CPT (t)'!R41)+IF('JSO (t)'!R41="",0,'JSO (t)'!R41))</f>
        <v>0</v>
      </c>
      <c r="S41" s="252">
        <f>IF($C41="","",IF('DUOS (t)'!S41="",0,'DUOS (t)'!S41)+IF('TUOS (t)'!S41="",0,'TUOS (t)'!S41)+IF('CCF (t)'!S41="",0,'CCF (t)'!S41)+IF('CPT (t)'!S41="",0,'CPT (t)'!S41)+IF('JSO (t)'!S41="",0,'JSO (t)'!S41))</f>
        <v>6</v>
      </c>
      <c r="T41" s="198"/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650</v>
      </c>
      <c r="AD41" s="213">
        <f>SUMPRODUCT($H41:$O41,'Q (t)'!$H41:$O41)/100</f>
        <v>1995.1430448054523</v>
      </c>
      <c r="AE41" s="213">
        <f>SUMPRODUCT($P41:$W41,'Q (t)'!$P41:$W41)/1000</f>
        <v>1800</v>
      </c>
      <c r="AF41" s="213">
        <f>SUMPRODUCT($X41:$AA41,'Q (t)'!$X41:$AA41)/1000</f>
        <v>0</v>
      </c>
      <c r="AG41" s="213">
        <f t="shared" si="1"/>
        <v>4445.1430448054525</v>
      </c>
      <c r="AH41" s="205"/>
      <c r="AI41" s="399">
        <f>IFERROR(AC41/'NUOS (t-1)'!AC41-1,"")</f>
        <v>2.564102564102555E-2</v>
      </c>
      <c r="AJ41" s="399">
        <f>IFERROR(AD41/'NUOS (t-1)'!AD41-1,"")</f>
        <v>0.18763816527848109</v>
      </c>
      <c r="AK41" s="399">
        <f>IFERROR(AE41/'NUOS (t-1)'!AE41-1,"")</f>
        <v>2.564102564102555E-2</v>
      </c>
      <c r="AL41" s="399" t="str">
        <f>IFERROR(AF41/'NUOS (t-1)'!AF41-1,"")</f>
        <v/>
      </c>
      <c r="AM41" s="399">
        <f>IFERROR(AG41/'NUOS (t-1)'!AG41-1,"")</f>
        <v>9.2528413993610226E-2</v>
      </c>
      <c r="AN41" s="205"/>
    </row>
    <row r="42" spans="1:40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f>IF($C42="","",IF('DUOS (t)'!G42="",0,'DUOS (t)'!G42)+IF('TUOS (t)'!G42="",0,'TUOS (t)'!G42)+IF('CCF (t)'!G42="",0,'CCF (t)'!G42)+IF('CPT (t)'!G42="",0,'CPT (t)'!G42)+IF('JSO (t)'!G42="",0,'JSO (t)'!G42))</f>
        <v>650000</v>
      </c>
      <c r="H42" s="252">
        <f>IF($C42="","",IF('DUOS (t)'!H42="",0,'DUOS (t)'!H42)+IF('TUOS (t)'!H42="",0,'TUOS (t)'!H42)+IF('CCF (t)'!H42="",0,'CCF (t)'!H42)+IF('CPT (t)'!H42="",0,'CPT (t)'!H42)+IF('JSO (t)'!H42="",0,'JSO (t)'!H42))</f>
        <v>0</v>
      </c>
      <c r="I42" s="252">
        <f>IF($C42="","",IF('DUOS (t)'!I42="",0,'DUOS (t)'!I42)+IF('TUOS (t)'!I42="",0,'TUOS (t)'!I42)+IF('CCF (t)'!I42="",0,'CCF (t)'!I42)+IF('CPT (t)'!I42="",0,'CPT (t)'!I42)+IF('JSO (t)'!I42="",0,'JSO (t)'!I42))</f>
        <v>2.8566461259177842</v>
      </c>
      <c r="J42" s="252">
        <f>IF($C42="","",IF('DUOS (t)'!J42="",0,'DUOS (t)'!J42)+IF('TUOS (t)'!J42="",0,'TUOS (t)'!J42)+IF('CCF (t)'!J42="",0,'CCF (t)'!J42)+IF('CPT (t)'!J42="",0,'CPT (t)'!J42)+IF('JSO (t)'!J42="",0,'JSO (t)'!J42))</f>
        <v>2.3566461259177842</v>
      </c>
      <c r="K42" s="252">
        <f>IF($C42="","",IF('DUOS (t)'!K42="",0,'DUOS (t)'!K42)+IF('TUOS (t)'!K42="",0,'TUOS (t)'!K42)+IF('CCF (t)'!K42="",0,'CCF (t)'!K42)+IF('CPT (t)'!K42="",0,'CPT (t)'!K42)+IF('JSO (t)'!K42="",0,'JSO (t)'!K42))</f>
        <v>0.95664612591778442</v>
      </c>
      <c r="L42" s="252">
        <f>IF($C42="","",IF('DUOS (t)'!L42="",0,'DUOS (t)'!L42)+IF('TUOS (t)'!L42="",0,'TUOS (t)'!L42)+IF('CCF (t)'!L42="",0,'CCF (t)'!L42)+IF('CPT (t)'!L42="",0,'CPT (t)'!L42)+IF('JSO (t)'!L42="",0,'JSO (t)'!L42))</f>
        <v>0</v>
      </c>
      <c r="M42" s="252">
        <f>IF($C42="","",IF('DUOS (t)'!M42="",0,'DUOS (t)'!M42)+IF('TUOS (t)'!M42="",0,'TUOS (t)'!M42)+IF('CCF (t)'!M42="",0,'CCF (t)'!M42)+IF('CPT (t)'!M42="",0,'CPT (t)'!M42)+IF('JSO (t)'!M42="",0,'JSO (t)'!M42))</f>
        <v>0</v>
      </c>
      <c r="N42" s="252">
        <f>IF($C42="","",IF('DUOS (t)'!N42="",0,'DUOS (t)'!N42)+IF('TUOS (t)'!N42="",0,'TUOS (t)'!N42)+IF('CCF (t)'!N42="",0,'CCF (t)'!N42)+IF('CPT (t)'!N42="",0,'CPT (t)'!N42)+IF('JSO (t)'!N42="",0,'JSO (t)'!N42))</f>
        <v>0</v>
      </c>
      <c r="O42" s="252">
        <f>IF($C42="","",IF('DUOS (t)'!O42="",0,'DUOS (t)'!O42)+IF('TUOS (t)'!O42="",0,'TUOS (t)'!O42)+IF('CCF (t)'!O42="",0,'CCF (t)'!O42)+IF('CPT (t)'!O42="",0,'CPT (t)'!O42)+IF('JSO (t)'!O42="",0,'JSO (t)'!O42))</f>
        <v>0</v>
      </c>
      <c r="P42" s="252">
        <f>IF($C42="","",IF('DUOS (t)'!P42="",0,'DUOS (t)'!P42)+IF('TUOS (t)'!P42="",0,'TUOS (t)'!P42)+IF('CCF (t)'!P42="",0,'CCF (t)'!P42)+IF('CPT (t)'!P42="",0,'CPT (t)'!P42)+IF('JSO (t)'!P42="",0,'JSO (t)'!P42))</f>
        <v>0</v>
      </c>
      <c r="Q42" s="252">
        <f>IF($C42="","",IF('DUOS (t)'!Q42="",0,'DUOS (t)'!Q42)+IF('TUOS (t)'!Q42="",0,'TUOS (t)'!Q42)+IF('CCF (t)'!Q42="",0,'CCF (t)'!Q42)+IF('CPT (t)'!Q42="",0,'CPT (t)'!Q42)+IF('JSO (t)'!Q42="",0,'JSO (t)'!Q42))</f>
        <v>6</v>
      </c>
      <c r="R42" s="252">
        <f>IF($C42="","",IF('DUOS (t)'!R42="",0,'DUOS (t)'!R42)+IF('TUOS (t)'!R42="",0,'TUOS (t)'!R42)+IF('CCF (t)'!R42="",0,'CCF (t)'!R42)+IF('CPT (t)'!R42="",0,'CPT (t)'!R42)+IF('JSO (t)'!R42="",0,'JSO (t)'!R42))</f>
        <v>0</v>
      </c>
      <c r="S42" s="252">
        <f>IF($C42="","",IF('DUOS (t)'!S42="",0,'DUOS (t)'!S42)+IF('TUOS (t)'!S42="",0,'TUOS (t)'!S42)+IF('CCF (t)'!S42="",0,'CCF (t)'!S42)+IF('CPT (t)'!S42="",0,'CPT (t)'!S42)+IF('JSO (t)'!S42="",0,'JSO (t)'!S42))</f>
        <v>6</v>
      </c>
      <c r="T42" s="198"/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650</v>
      </c>
      <c r="AD42" s="213">
        <f>SUMPRODUCT($H42:$O42,'Q (t)'!$H42:$O42)/100</f>
        <v>1995.1430448054523</v>
      </c>
      <c r="AE42" s="213">
        <f>SUMPRODUCT($P42:$W42,'Q (t)'!$P42:$W42)/1000</f>
        <v>1800</v>
      </c>
      <c r="AF42" s="213">
        <f>SUMPRODUCT($X42:$AA42,'Q (t)'!$X42:$AA42)/1000</f>
        <v>0</v>
      </c>
      <c r="AG42" s="213">
        <f t="shared" si="1"/>
        <v>4445.1430448054525</v>
      </c>
      <c r="AH42" s="205"/>
      <c r="AI42" s="399">
        <f>IFERROR(AC42/'NUOS (t-1)'!AC42-1,"")</f>
        <v>2.564102564102555E-2</v>
      </c>
      <c r="AJ42" s="399">
        <f>IFERROR(AD42/'NUOS (t-1)'!AD42-1,"")</f>
        <v>0.18763816527848109</v>
      </c>
      <c r="AK42" s="399">
        <f>IFERROR(AE42/'NUOS (t-1)'!AE42-1,"")</f>
        <v>2.564102564102555E-2</v>
      </c>
      <c r="AL42" s="399" t="str">
        <f>IFERROR(AF42/'NUOS (t-1)'!AF42-1,"")</f>
        <v/>
      </c>
      <c r="AM42" s="399">
        <f>IFERROR(AG42/'NUOS (t-1)'!AG42-1,"")</f>
        <v>9.2528413993610226E-2</v>
      </c>
      <c r="AN42" s="205"/>
    </row>
    <row r="43" spans="1:40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f>IF($C43="","",IF('DUOS (t)'!G43="",0,'DUOS (t)'!G43)+IF('TUOS (t)'!G43="",0,'TUOS (t)'!G43)+IF('CCF (t)'!G43="",0,'CCF (t)'!G43)+IF('CPT (t)'!G43="",0,'CPT (t)'!G43)+IF('JSO (t)'!G43="",0,'JSO (t)'!G43))</f>
        <v>650000</v>
      </c>
      <c r="H43" s="252">
        <f>IF($C43="","",IF('DUOS (t)'!H43="",0,'DUOS (t)'!H43)+IF('TUOS (t)'!H43="",0,'TUOS (t)'!H43)+IF('CCF (t)'!H43="",0,'CCF (t)'!H43)+IF('CPT (t)'!H43="",0,'CPT (t)'!H43)+IF('JSO (t)'!H43="",0,'JSO (t)'!H43))</f>
        <v>0</v>
      </c>
      <c r="I43" s="252">
        <f>IF($C43="","",IF('DUOS (t)'!I43="",0,'DUOS (t)'!I43)+IF('TUOS (t)'!I43="",0,'TUOS (t)'!I43)+IF('CCF (t)'!I43="",0,'CCF (t)'!I43)+IF('CPT (t)'!I43="",0,'CPT (t)'!I43)+IF('JSO (t)'!I43="",0,'JSO (t)'!I43))</f>
        <v>2.8566461259177842</v>
      </c>
      <c r="J43" s="252">
        <f>IF($C43="","",IF('DUOS (t)'!J43="",0,'DUOS (t)'!J43)+IF('TUOS (t)'!J43="",0,'TUOS (t)'!J43)+IF('CCF (t)'!J43="",0,'CCF (t)'!J43)+IF('CPT (t)'!J43="",0,'CPT (t)'!J43)+IF('JSO (t)'!J43="",0,'JSO (t)'!J43))</f>
        <v>2.3566461259177842</v>
      </c>
      <c r="K43" s="252">
        <f>IF($C43="","",IF('DUOS (t)'!K43="",0,'DUOS (t)'!K43)+IF('TUOS (t)'!K43="",0,'TUOS (t)'!K43)+IF('CCF (t)'!K43="",0,'CCF (t)'!K43)+IF('CPT (t)'!K43="",0,'CPT (t)'!K43)+IF('JSO (t)'!K43="",0,'JSO (t)'!K43))</f>
        <v>0.95664612591778442</v>
      </c>
      <c r="L43" s="252">
        <f>IF($C43="","",IF('DUOS (t)'!L43="",0,'DUOS (t)'!L43)+IF('TUOS (t)'!L43="",0,'TUOS (t)'!L43)+IF('CCF (t)'!L43="",0,'CCF (t)'!L43)+IF('CPT (t)'!L43="",0,'CPT (t)'!L43)+IF('JSO (t)'!L43="",0,'JSO (t)'!L43))</f>
        <v>0</v>
      </c>
      <c r="M43" s="252">
        <f>IF($C43="","",IF('DUOS (t)'!M43="",0,'DUOS (t)'!M43)+IF('TUOS (t)'!M43="",0,'TUOS (t)'!M43)+IF('CCF (t)'!M43="",0,'CCF (t)'!M43)+IF('CPT (t)'!M43="",0,'CPT (t)'!M43)+IF('JSO (t)'!M43="",0,'JSO (t)'!M43))</f>
        <v>0</v>
      </c>
      <c r="N43" s="252">
        <f>IF($C43="","",IF('DUOS (t)'!N43="",0,'DUOS (t)'!N43)+IF('TUOS (t)'!N43="",0,'TUOS (t)'!N43)+IF('CCF (t)'!N43="",0,'CCF (t)'!N43)+IF('CPT (t)'!N43="",0,'CPT (t)'!N43)+IF('JSO (t)'!N43="",0,'JSO (t)'!N43))</f>
        <v>0</v>
      </c>
      <c r="O43" s="252">
        <f>IF($C43="","",IF('DUOS (t)'!O43="",0,'DUOS (t)'!O43)+IF('TUOS (t)'!O43="",0,'TUOS (t)'!O43)+IF('CCF (t)'!O43="",0,'CCF (t)'!O43)+IF('CPT (t)'!O43="",0,'CPT (t)'!O43)+IF('JSO (t)'!O43="",0,'JSO (t)'!O43))</f>
        <v>0</v>
      </c>
      <c r="P43" s="252">
        <f>IF($C43="","",IF('DUOS (t)'!P43="",0,'DUOS (t)'!P43)+IF('TUOS (t)'!P43="",0,'TUOS (t)'!P43)+IF('CCF (t)'!P43="",0,'CCF (t)'!P43)+IF('CPT (t)'!P43="",0,'CPT (t)'!P43)+IF('JSO (t)'!P43="",0,'JSO (t)'!P43))</f>
        <v>0</v>
      </c>
      <c r="Q43" s="252">
        <f>IF($C43="","",IF('DUOS (t)'!Q43="",0,'DUOS (t)'!Q43)+IF('TUOS (t)'!Q43="",0,'TUOS (t)'!Q43)+IF('CCF (t)'!Q43="",0,'CCF (t)'!Q43)+IF('CPT (t)'!Q43="",0,'CPT (t)'!Q43)+IF('JSO (t)'!Q43="",0,'JSO (t)'!Q43))</f>
        <v>6</v>
      </c>
      <c r="R43" s="252">
        <f>IF($C43="","",IF('DUOS (t)'!R43="",0,'DUOS (t)'!R43)+IF('TUOS (t)'!R43="",0,'TUOS (t)'!R43)+IF('CCF (t)'!R43="",0,'CCF (t)'!R43)+IF('CPT (t)'!R43="",0,'CPT (t)'!R43)+IF('JSO (t)'!R43="",0,'JSO (t)'!R43))</f>
        <v>0</v>
      </c>
      <c r="S43" s="252">
        <f>IF($C43="","",IF('DUOS (t)'!S43="",0,'DUOS (t)'!S43)+IF('TUOS (t)'!S43="",0,'TUOS (t)'!S43)+IF('CCF (t)'!S43="",0,'CCF (t)'!S43)+IF('CPT (t)'!S43="",0,'CPT (t)'!S43)+IF('JSO (t)'!S43="",0,'JSO (t)'!S43))</f>
        <v>6</v>
      </c>
      <c r="T43" s="198"/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650</v>
      </c>
      <c r="AD43" s="213">
        <f>SUMPRODUCT($H43:$O43,'Q (t)'!$H43:$O43)/100</f>
        <v>1995.1430448054523</v>
      </c>
      <c r="AE43" s="213">
        <f>SUMPRODUCT($P43:$W43,'Q (t)'!$P43:$W43)/1000</f>
        <v>1800</v>
      </c>
      <c r="AF43" s="213">
        <f>SUMPRODUCT($X43:$AA43,'Q (t)'!$X43:$AA43)/1000</f>
        <v>0</v>
      </c>
      <c r="AG43" s="213">
        <f t="shared" si="1"/>
        <v>4445.1430448054525</v>
      </c>
      <c r="AH43" s="205"/>
      <c r="AI43" s="399">
        <f>IFERROR(AC43/'NUOS (t-1)'!AC43-1,"")</f>
        <v>2.564102564102555E-2</v>
      </c>
      <c r="AJ43" s="399">
        <f>IFERROR(AD43/'NUOS (t-1)'!AD43-1,"")</f>
        <v>0.18763816527848109</v>
      </c>
      <c r="AK43" s="399">
        <f>IFERROR(AE43/'NUOS (t-1)'!AE43-1,"")</f>
        <v>2.564102564102555E-2</v>
      </c>
      <c r="AL43" s="399" t="str">
        <f>IFERROR(AF43/'NUOS (t-1)'!AF43-1,"")</f>
        <v/>
      </c>
      <c r="AM43" s="399">
        <f>IFERROR(AG43/'NUOS (t-1)'!AG43-1,"")</f>
        <v>9.2528413993610226E-2</v>
      </c>
      <c r="AN43" s="205"/>
    </row>
    <row r="44" spans="1:40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f>IF($C44="","",IF('DUOS (t)'!G44="",0,'DUOS (t)'!G44)+IF('TUOS (t)'!G44="",0,'TUOS (t)'!G44)+IF('CCF (t)'!G44="",0,'CCF (t)'!G44)+IF('CPT (t)'!G44="",0,'CPT (t)'!G44)+IF('JSO (t)'!G44="",0,'JSO (t)'!G44))</f>
        <v>650000</v>
      </c>
      <c r="H44" s="252">
        <f>IF($C44="","",IF('DUOS (t)'!H44="",0,'DUOS (t)'!H44)+IF('TUOS (t)'!H44="",0,'TUOS (t)'!H44)+IF('CCF (t)'!H44="",0,'CCF (t)'!H44)+IF('CPT (t)'!H44="",0,'CPT (t)'!H44)+IF('JSO (t)'!H44="",0,'JSO (t)'!H44))</f>
        <v>0</v>
      </c>
      <c r="I44" s="252">
        <f>IF($C44="","",IF('DUOS (t)'!I44="",0,'DUOS (t)'!I44)+IF('TUOS (t)'!I44="",0,'TUOS (t)'!I44)+IF('CCF (t)'!I44="",0,'CCF (t)'!I44)+IF('CPT (t)'!I44="",0,'CPT (t)'!I44)+IF('JSO (t)'!I44="",0,'JSO (t)'!I44))</f>
        <v>2.8566461259177842</v>
      </c>
      <c r="J44" s="252">
        <f>IF($C44="","",IF('DUOS (t)'!J44="",0,'DUOS (t)'!J44)+IF('TUOS (t)'!J44="",0,'TUOS (t)'!J44)+IF('CCF (t)'!J44="",0,'CCF (t)'!J44)+IF('CPT (t)'!J44="",0,'CPT (t)'!J44)+IF('JSO (t)'!J44="",0,'JSO (t)'!J44))</f>
        <v>2.3566461259177842</v>
      </c>
      <c r="K44" s="252">
        <f>IF($C44="","",IF('DUOS (t)'!K44="",0,'DUOS (t)'!K44)+IF('TUOS (t)'!K44="",0,'TUOS (t)'!K44)+IF('CCF (t)'!K44="",0,'CCF (t)'!K44)+IF('CPT (t)'!K44="",0,'CPT (t)'!K44)+IF('JSO (t)'!K44="",0,'JSO (t)'!K44))</f>
        <v>0.95664612591778442</v>
      </c>
      <c r="L44" s="252">
        <f>IF($C44="","",IF('DUOS (t)'!L44="",0,'DUOS (t)'!L44)+IF('TUOS (t)'!L44="",0,'TUOS (t)'!L44)+IF('CCF (t)'!L44="",0,'CCF (t)'!L44)+IF('CPT (t)'!L44="",0,'CPT (t)'!L44)+IF('JSO (t)'!L44="",0,'JSO (t)'!L44))</f>
        <v>0</v>
      </c>
      <c r="M44" s="252">
        <f>IF($C44="","",IF('DUOS (t)'!M44="",0,'DUOS (t)'!M44)+IF('TUOS (t)'!M44="",0,'TUOS (t)'!M44)+IF('CCF (t)'!M44="",0,'CCF (t)'!M44)+IF('CPT (t)'!M44="",0,'CPT (t)'!M44)+IF('JSO (t)'!M44="",0,'JSO (t)'!M44))</f>
        <v>0</v>
      </c>
      <c r="N44" s="252">
        <f>IF($C44="","",IF('DUOS (t)'!N44="",0,'DUOS (t)'!N44)+IF('TUOS (t)'!N44="",0,'TUOS (t)'!N44)+IF('CCF (t)'!N44="",0,'CCF (t)'!N44)+IF('CPT (t)'!N44="",0,'CPT (t)'!N44)+IF('JSO (t)'!N44="",0,'JSO (t)'!N44))</f>
        <v>0</v>
      </c>
      <c r="O44" s="252">
        <f>IF($C44="","",IF('DUOS (t)'!O44="",0,'DUOS (t)'!O44)+IF('TUOS (t)'!O44="",0,'TUOS (t)'!O44)+IF('CCF (t)'!O44="",0,'CCF (t)'!O44)+IF('CPT (t)'!O44="",0,'CPT (t)'!O44)+IF('JSO (t)'!O44="",0,'JSO (t)'!O44))</f>
        <v>0</v>
      </c>
      <c r="P44" s="252">
        <f>IF($C44="","",IF('DUOS (t)'!P44="",0,'DUOS (t)'!P44)+IF('TUOS (t)'!P44="",0,'TUOS (t)'!P44)+IF('CCF (t)'!P44="",0,'CCF (t)'!P44)+IF('CPT (t)'!P44="",0,'CPT (t)'!P44)+IF('JSO (t)'!P44="",0,'JSO (t)'!P44))</f>
        <v>0</v>
      </c>
      <c r="Q44" s="252">
        <f>IF($C44="","",IF('DUOS (t)'!Q44="",0,'DUOS (t)'!Q44)+IF('TUOS (t)'!Q44="",0,'TUOS (t)'!Q44)+IF('CCF (t)'!Q44="",0,'CCF (t)'!Q44)+IF('CPT (t)'!Q44="",0,'CPT (t)'!Q44)+IF('JSO (t)'!Q44="",0,'JSO (t)'!Q44))</f>
        <v>6</v>
      </c>
      <c r="R44" s="252">
        <f>IF($C44="","",IF('DUOS (t)'!R44="",0,'DUOS (t)'!R44)+IF('TUOS (t)'!R44="",0,'TUOS (t)'!R44)+IF('CCF (t)'!R44="",0,'CCF (t)'!R44)+IF('CPT (t)'!R44="",0,'CPT (t)'!R44)+IF('JSO (t)'!R44="",0,'JSO (t)'!R44))</f>
        <v>0</v>
      </c>
      <c r="S44" s="252">
        <f>IF($C44="","",IF('DUOS (t)'!S44="",0,'DUOS (t)'!S44)+IF('TUOS (t)'!S44="",0,'TUOS (t)'!S44)+IF('CCF (t)'!S44="",0,'CCF (t)'!S44)+IF('CPT (t)'!S44="",0,'CPT (t)'!S44)+IF('JSO (t)'!S44="",0,'JSO (t)'!S44))</f>
        <v>6</v>
      </c>
      <c r="T44" s="198"/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650</v>
      </c>
      <c r="AD44" s="213">
        <f>SUMPRODUCT($H44:$O44,'Q (t)'!$H44:$O44)/100</f>
        <v>1995.1430448054523</v>
      </c>
      <c r="AE44" s="213">
        <f>SUMPRODUCT($P44:$W44,'Q (t)'!$P44:$W44)/1000</f>
        <v>1800</v>
      </c>
      <c r="AF44" s="213">
        <f>SUMPRODUCT($X44:$AA44,'Q (t)'!$X44:$AA44)/1000</f>
        <v>0</v>
      </c>
      <c r="AG44" s="213">
        <f t="shared" si="1"/>
        <v>4445.1430448054525</v>
      </c>
      <c r="AH44" s="205"/>
      <c r="AI44" s="399">
        <f>IFERROR(AC44/'NUOS (t-1)'!AC44-1,"")</f>
        <v>2.564102564102555E-2</v>
      </c>
      <c r="AJ44" s="399">
        <f>IFERROR(AD44/'NUOS (t-1)'!AD44-1,"")</f>
        <v>0.18763816527848109</v>
      </c>
      <c r="AK44" s="399">
        <f>IFERROR(AE44/'NUOS (t-1)'!AE44-1,"")</f>
        <v>2.564102564102555E-2</v>
      </c>
      <c r="AL44" s="399" t="str">
        <f>IFERROR(AF44/'NUOS (t-1)'!AF44-1,"")</f>
        <v/>
      </c>
      <c r="AM44" s="399">
        <f>IFERROR(AG44/'NUOS (t-1)'!AG44-1,"")</f>
        <v>9.2528413993610226E-2</v>
      </c>
      <c r="AN44" s="205"/>
    </row>
    <row r="45" spans="1:40" s="24" customFormat="1" x14ac:dyDescent="0.2"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tr">
        <f>IF($C45="","",IF('DUOS (t)'!G45="",0,'DUOS (t)'!G45)+IF('TUOS (t)'!G45="",0,'TUOS (t)'!G45)+IF('CCF (t)'!G45="",0,'CCF (t)'!G45)+IF('CPT (t)'!G45="",0,'CPT (t)'!G45)+IF('JSO (t)'!G45="",0,'JSO (t)'!G45))</f>
        <v/>
      </c>
      <c r="H45" s="252" t="str">
        <f>IF($C45="","",IF('DUOS (t)'!H45="",0,'DUOS (t)'!H45)+IF('TUOS (t)'!H45="",0,'TUOS (t)'!H45)+IF('CCF (t)'!H45="",0,'CCF (t)'!H45)+IF('CPT (t)'!H45="",0,'CPT (t)'!H45)+IF('JSO (t)'!H45="",0,'JSO (t)'!H45))</f>
        <v/>
      </c>
      <c r="I45" s="252" t="str">
        <f>IF($C45="","",IF('DUOS (t)'!I45="",0,'DUOS (t)'!I45)+IF('TUOS (t)'!I45="",0,'TUOS (t)'!I45)+IF('CCF (t)'!I45="",0,'CCF (t)'!I45)+IF('CPT (t)'!I45="",0,'CPT (t)'!I45)+IF('JSO (t)'!I45="",0,'JSO (t)'!I45))</f>
        <v/>
      </c>
      <c r="J45" s="252" t="str">
        <f>IF($C45="","",IF('DUOS (t)'!J45="",0,'DUOS (t)'!J45)+IF('TUOS (t)'!J45="",0,'TUOS (t)'!J45)+IF('CCF (t)'!J45="",0,'CCF (t)'!J45)+IF('CPT (t)'!J45="",0,'CPT (t)'!J45)+IF('JSO (t)'!J45="",0,'JSO (t)'!J45))</f>
        <v/>
      </c>
      <c r="K45" s="252" t="str">
        <f>IF($C45="","",IF('DUOS (t)'!K45="",0,'DUOS (t)'!K45)+IF('TUOS (t)'!K45="",0,'TUOS (t)'!K45)+IF('CCF (t)'!K45="",0,'CCF (t)'!K45)+IF('CPT (t)'!K45="",0,'CPT (t)'!K45)+IF('JSO (t)'!K45="",0,'JSO (t)'!K45))</f>
        <v/>
      </c>
      <c r="L45" s="252" t="str">
        <f>IF($C45="","",IF('DUOS (t)'!L45="",0,'DUOS (t)'!L45)+IF('TUOS (t)'!L45="",0,'TUOS (t)'!L45)+IF('CCF (t)'!L45="",0,'CCF (t)'!L45)+IF('CPT (t)'!L45="",0,'CPT (t)'!L45)+IF('JSO (t)'!L45="",0,'JSO (t)'!L45))</f>
        <v/>
      </c>
      <c r="M45" s="252" t="str">
        <f>IF($C45="","",IF('DUOS (t)'!M45="",0,'DUOS (t)'!M45)+IF('TUOS (t)'!M45="",0,'TUOS (t)'!M45)+IF('CCF (t)'!M45="",0,'CCF (t)'!M45)+IF('CPT (t)'!M45="",0,'CPT (t)'!M45)+IF('JSO (t)'!M45="",0,'JSO (t)'!M45))</f>
        <v/>
      </c>
      <c r="N45" s="252" t="str">
        <f>IF($C45="","",IF('DUOS (t)'!N45="",0,'DUOS (t)'!N45)+IF('TUOS (t)'!N45="",0,'TUOS (t)'!N45)+IF('CCF (t)'!N45="",0,'CCF (t)'!N45)+IF('CPT (t)'!N45="",0,'CPT (t)'!N45)+IF('JSO (t)'!N45="",0,'JSO (t)'!N45))</f>
        <v/>
      </c>
      <c r="O45" s="252" t="str">
        <f>IF($C45="","",IF('DUOS (t)'!O45="",0,'DUOS (t)'!O45)+IF('TUOS (t)'!O45="",0,'TUOS (t)'!O45)+IF('CCF (t)'!O45="",0,'CCF (t)'!O45)+IF('CPT (t)'!O45="",0,'CPT (t)'!O45)+IF('JSO (t)'!O45="",0,'JSO (t)'!O45))</f>
        <v/>
      </c>
      <c r="P45" s="252" t="str">
        <f>IF($C45="","",IF('DUOS (t)'!P45="",0,'DUOS (t)'!P45)+IF('TUOS (t)'!P45="",0,'TUOS (t)'!P45)+IF('CCF (t)'!P45="",0,'CCF (t)'!P45)+IF('CPT (t)'!P45="",0,'CPT (t)'!P45)+IF('JSO (t)'!P45="",0,'JSO (t)'!P45))</f>
        <v/>
      </c>
      <c r="Q45" s="252" t="str">
        <f>IF($C45="","",IF('DUOS (t)'!Q45="",0,'DUOS (t)'!Q45)+IF('TUOS (t)'!Q45="",0,'TUOS (t)'!Q45)+IF('CCF (t)'!Q45="",0,'CCF (t)'!Q45)+IF('CPT (t)'!Q45="",0,'CPT (t)'!Q45)+IF('JSO (t)'!Q45="",0,'JSO (t)'!Q45))</f>
        <v/>
      </c>
      <c r="R45" s="252" t="str">
        <f>IF($C45="","",IF('DUOS (t)'!R45="",0,'DUOS (t)'!R45)+IF('TUOS (t)'!R45="",0,'TUOS (t)'!R45)+IF('CCF (t)'!R45="",0,'CCF (t)'!R45)+IF('CPT (t)'!R45="",0,'CPT (t)'!R45)+IF('JSO (t)'!R45="",0,'JSO (t)'!R45))</f>
        <v/>
      </c>
      <c r="S45" s="252" t="str">
        <f>IF($C45="","",IF('DUOS (t)'!S45="",0,'DUOS (t)'!S45)+IF('TUOS (t)'!S45="",0,'TUOS (t)'!S45)+IF('CCF (t)'!S45="",0,'CCF (t)'!S45)+IF('CPT (t)'!S45="",0,'CPT (t)'!S45)+IF('JSO (t)'!S45="",0,'JSO (t)'!S45))</f>
        <v/>
      </c>
      <c r="T45" s="198"/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  <c r="AH45" s="205"/>
      <c r="AI45" s="399" t="str">
        <f>IFERROR(AC45/'NUOS (t-1)'!AC45-1,"")</f>
        <v/>
      </c>
      <c r="AJ45" s="399" t="str">
        <f>IFERROR(AD45/'NUOS (t-1)'!AD45-1,"")</f>
        <v/>
      </c>
      <c r="AK45" s="399" t="str">
        <f>IFERROR(AE45/'NUOS (t-1)'!AE45-1,"")</f>
        <v/>
      </c>
      <c r="AL45" s="399" t="str">
        <f>IFERROR(AF45/'NUOS (t-1)'!AF45-1,"")</f>
        <v/>
      </c>
      <c r="AM45" s="399" t="str">
        <f>IFERROR(AG45/'NUOS (t-1)'!AG45-1,"")</f>
        <v/>
      </c>
      <c r="AN45" s="205"/>
    </row>
    <row r="46" spans="1:40" s="24" customFormat="1" x14ac:dyDescent="0.2"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tr">
        <f>IF($C46="","",IF('DUOS (t)'!G46="",0,'DUOS (t)'!G46)+IF('TUOS (t)'!G46="",0,'TUOS (t)'!G46)+IF('CCF (t)'!G46="",0,'CCF (t)'!G46)+IF('CPT (t)'!G46="",0,'CPT (t)'!G46)+IF('JSO (t)'!G46="",0,'JSO (t)'!G46))</f>
        <v/>
      </c>
      <c r="H46" s="252" t="str">
        <f>IF($C46="","",IF('DUOS (t)'!H46="",0,'DUOS (t)'!H46)+IF('TUOS (t)'!H46="",0,'TUOS (t)'!H46)+IF('CCF (t)'!H46="",0,'CCF (t)'!H46)+IF('CPT (t)'!H46="",0,'CPT (t)'!H46)+IF('JSO (t)'!H46="",0,'JSO (t)'!H46))</f>
        <v/>
      </c>
      <c r="I46" s="252" t="str">
        <f>IF($C46="","",IF('DUOS (t)'!I46="",0,'DUOS (t)'!I46)+IF('TUOS (t)'!I46="",0,'TUOS (t)'!I46)+IF('CCF (t)'!I46="",0,'CCF (t)'!I46)+IF('CPT (t)'!I46="",0,'CPT (t)'!I46)+IF('JSO (t)'!I46="",0,'JSO (t)'!I46))</f>
        <v/>
      </c>
      <c r="J46" s="252" t="str">
        <f>IF($C46="","",IF('DUOS (t)'!J46="",0,'DUOS (t)'!J46)+IF('TUOS (t)'!J46="",0,'TUOS (t)'!J46)+IF('CCF (t)'!J46="",0,'CCF (t)'!J46)+IF('CPT (t)'!J46="",0,'CPT (t)'!J46)+IF('JSO (t)'!J46="",0,'JSO (t)'!J46))</f>
        <v/>
      </c>
      <c r="K46" s="252" t="str">
        <f>IF($C46="","",IF('DUOS (t)'!K46="",0,'DUOS (t)'!K46)+IF('TUOS (t)'!K46="",0,'TUOS (t)'!K46)+IF('CCF (t)'!K46="",0,'CCF (t)'!K46)+IF('CPT (t)'!K46="",0,'CPT (t)'!K46)+IF('JSO (t)'!K46="",0,'JSO (t)'!K46))</f>
        <v/>
      </c>
      <c r="L46" s="252" t="str">
        <f>IF($C46="","",IF('DUOS (t)'!L46="",0,'DUOS (t)'!L46)+IF('TUOS (t)'!L46="",0,'TUOS (t)'!L46)+IF('CCF (t)'!L46="",0,'CCF (t)'!L46)+IF('CPT (t)'!L46="",0,'CPT (t)'!L46)+IF('JSO (t)'!L46="",0,'JSO (t)'!L46))</f>
        <v/>
      </c>
      <c r="M46" s="252" t="str">
        <f>IF($C46="","",IF('DUOS (t)'!M46="",0,'DUOS (t)'!M46)+IF('TUOS (t)'!M46="",0,'TUOS (t)'!M46)+IF('CCF (t)'!M46="",0,'CCF (t)'!M46)+IF('CPT (t)'!M46="",0,'CPT (t)'!M46)+IF('JSO (t)'!M46="",0,'JSO (t)'!M46))</f>
        <v/>
      </c>
      <c r="N46" s="252" t="str">
        <f>IF($C46="","",IF('DUOS (t)'!N46="",0,'DUOS (t)'!N46)+IF('TUOS (t)'!N46="",0,'TUOS (t)'!N46)+IF('CCF (t)'!N46="",0,'CCF (t)'!N46)+IF('CPT (t)'!N46="",0,'CPT (t)'!N46)+IF('JSO (t)'!N46="",0,'JSO (t)'!N46))</f>
        <v/>
      </c>
      <c r="O46" s="252" t="str">
        <f>IF($C46="","",IF('DUOS (t)'!O46="",0,'DUOS (t)'!O46)+IF('TUOS (t)'!O46="",0,'TUOS (t)'!O46)+IF('CCF (t)'!O46="",0,'CCF (t)'!O46)+IF('CPT (t)'!O46="",0,'CPT (t)'!O46)+IF('JSO (t)'!O46="",0,'JSO (t)'!O46))</f>
        <v/>
      </c>
      <c r="P46" s="252" t="str">
        <f>IF($C46="","",IF('DUOS (t)'!P46="",0,'DUOS (t)'!P46)+IF('TUOS (t)'!P46="",0,'TUOS (t)'!P46)+IF('CCF (t)'!P46="",0,'CCF (t)'!P46)+IF('CPT (t)'!P46="",0,'CPT (t)'!P46)+IF('JSO (t)'!P46="",0,'JSO (t)'!P46))</f>
        <v/>
      </c>
      <c r="Q46" s="252" t="str">
        <f>IF($C46="","",IF('DUOS (t)'!Q46="",0,'DUOS (t)'!Q46)+IF('TUOS (t)'!Q46="",0,'TUOS (t)'!Q46)+IF('CCF (t)'!Q46="",0,'CCF (t)'!Q46)+IF('CPT (t)'!Q46="",0,'CPT (t)'!Q46)+IF('JSO (t)'!Q46="",0,'JSO (t)'!Q46))</f>
        <v/>
      </c>
      <c r="R46" s="252" t="str">
        <f>IF($C46="","",IF('DUOS (t)'!R46="",0,'DUOS (t)'!R46)+IF('TUOS (t)'!R46="",0,'TUOS (t)'!R46)+IF('CCF (t)'!R46="",0,'CCF (t)'!R46)+IF('CPT (t)'!R46="",0,'CPT (t)'!R46)+IF('JSO (t)'!R46="",0,'JSO (t)'!R46))</f>
        <v/>
      </c>
      <c r="S46" s="252" t="str">
        <f>IF($C46="","",IF('DUOS (t)'!S46="",0,'DUOS (t)'!S46)+IF('TUOS (t)'!S46="",0,'TUOS (t)'!S46)+IF('CCF (t)'!S46="",0,'CCF (t)'!S46)+IF('CPT (t)'!S46="",0,'CPT (t)'!S46)+IF('JSO (t)'!S46="",0,'JSO (t)'!S46))</f>
        <v/>
      </c>
      <c r="T46" s="198"/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  <c r="AH46" s="205"/>
      <c r="AI46" s="399" t="str">
        <f>IFERROR(AC46/'NUOS (t-1)'!AC46-1,"")</f>
        <v/>
      </c>
      <c r="AJ46" s="399" t="str">
        <f>IFERROR(AD46/'NUOS (t-1)'!AD46-1,"")</f>
        <v/>
      </c>
      <c r="AK46" s="399" t="str">
        <f>IFERROR(AE46/'NUOS (t-1)'!AE46-1,"")</f>
        <v/>
      </c>
      <c r="AL46" s="399" t="str">
        <f>IFERROR(AF46/'NUOS (t-1)'!AF46-1,"")</f>
        <v/>
      </c>
      <c r="AM46" s="399" t="str">
        <f>IFERROR(AG46/'NUOS (t-1)'!AG46-1,"")</f>
        <v/>
      </c>
      <c r="AN46" s="205"/>
    </row>
    <row r="47" spans="1:40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14800</v>
      </c>
      <c r="AD47" s="284">
        <f>SUBTOTAL(9,AD48:AD66)</f>
        <v>34212.431761692686</v>
      </c>
      <c r="AE47" s="284">
        <f>SUBTOTAL(9,AE48:AE66)</f>
        <v>15600</v>
      </c>
      <c r="AF47" s="284">
        <f>SUBTOTAL(9,AF48:AF66)</f>
        <v>0</v>
      </c>
      <c r="AG47" s="284">
        <f>SUBTOTAL(9,AG48:AG66)</f>
        <v>64612.431761692693</v>
      </c>
      <c r="AH47" s="205"/>
      <c r="AI47" s="398">
        <f>IFERROR(AC47/'NUOS (t-1)'!AC47-1,"")</f>
        <v>2.564102564102555E-2</v>
      </c>
      <c r="AJ47" s="398">
        <f>IFERROR(AD47/'NUOS (t-1)'!AD47-1,"")</f>
        <v>0.21531096878523526</v>
      </c>
      <c r="AK47" s="398">
        <f>IFERROR(AE47/'NUOS (t-1)'!AE47-1,"")</f>
        <v>2.564102564102555E-2</v>
      </c>
      <c r="AL47" s="398" t="str">
        <f>IFERROR(AF47/'NUOS (t-1)'!AF47-1,"")</f>
        <v/>
      </c>
      <c r="AM47" s="398">
        <f>IFERROR(AG47/'NUOS (t-1)'!AG47-1,"")</f>
        <v>0.11803284431736638</v>
      </c>
      <c r="AN47" s="205"/>
    </row>
    <row r="48" spans="1:40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f>IF($C48="","",IF('DUOS (t)'!G48="",0,'DUOS (t)'!G48)+IF('TUOS (t)'!G48="",0,'TUOS (t)'!G48)+IF('CCF (t)'!G48="",0,'CCF (t)'!G48)+IF('CPT (t)'!G48="",0,'CPT (t)'!G48)+IF('JSO (t)'!G48="",0,'JSO (t)'!G48))</f>
        <v>20000</v>
      </c>
      <c r="H48" s="252">
        <f>IF($C48="","",IF('DUOS (t)'!H48="",0,'DUOS (t)'!H48)+IF('TUOS (t)'!H48="",0,'TUOS (t)'!H48)+IF('CCF (t)'!H48="",0,'CCF (t)'!H48)+IF('CPT (t)'!H48="",0,'CPT (t)'!H48)+IF('JSO (t)'!H48="",0,'JSO (t)'!H48))</f>
        <v>0</v>
      </c>
      <c r="I48" s="252">
        <f>IF($C48="","",IF('DUOS (t)'!I48="",0,'DUOS (t)'!I48)+IF('TUOS (t)'!I48="",0,'TUOS (t)'!I48)+IF('CCF (t)'!I48="",0,'CCF (t)'!I48)+IF('CPT (t)'!I48="",0,'CPT (t)'!I48)+IF('JSO (t)'!I48="",0,'JSO (t)'!I48))</f>
        <v>3.3566461259177842</v>
      </c>
      <c r="J48" s="252">
        <f>IF($C48="","",IF('DUOS (t)'!J48="",0,'DUOS (t)'!J48)+IF('TUOS (t)'!J48="",0,'TUOS (t)'!J48)+IF('CCF (t)'!J48="",0,'CCF (t)'!J48)+IF('CPT (t)'!J48="",0,'CPT (t)'!J48)+IF('JSO (t)'!J48="",0,'JSO (t)'!J48))</f>
        <v>2.8566461259177842</v>
      </c>
      <c r="K48" s="252">
        <f>IF($C48="","",IF('DUOS (t)'!K48="",0,'DUOS (t)'!K48)+IF('TUOS (t)'!K48="",0,'TUOS (t)'!K48)+IF('CCF (t)'!K48="",0,'CCF (t)'!K48)+IF('CPT (t)'!K48="",0,'CPT (t)'!K48)+IF('JSO (t)'!K48="",0,'JSO (t)'!K48))</f>
        <v>2.0566461259177844</v>
      </c>
      <c r="L48" s="252">
        <f>IF($C48="","",IF('DUOS (t)'!L48="",0,'DUOS (t)'!L48)+IF('TUOS (t)'!L48="",0,'TUOS (t)'!L48)+IF('CCF (t)'!L48="",0,'CCF (t)'!L48)+IF('CPT (t)'!L48="",0,'CPT (t)'!L48)+IF('JSO (t)'!L48="",0,'JSO (t)'!L48))</f>
        <v>0</v>
      </c>
      <c r="M48" s="252">
        <f>IF($C48="","",IF('DUOS (t)'!M48="",0,'DUOS (t)'!M48)+IF('TUOS (t)'!M48="",0,'TUOS (t)'!M48)+IF('CCF (t)'!M48="",0,'CCF (t)'!M48)+IF('CPT (t)'!M48="",0,'CPT (t)'!M48)+IF('JSO (t)'!M48="",0,'JSO (t)'!M48))</f>
        <v>0</v>
      </c>
      <c r="N48" s="252">
        <f>IF($C48="","",IF('DUOS (t)'!N48="",0,'DUOS (t)'!N48)+IF('TUOS (t)'!N48="",0,'TUOS (t)'!N48)+IF('CCF (t)'!N48="",0,'CCF (t)'!N48)+IF('CPT (t)'!N48="",0,'CPT (t)'!N48)+IF('JSO (t)'!N48="",0,'JSO (t)'!N48))</f>
        <v>0</v>
      </c>
      <c r="O48" s="252">
        <f>IF($C48="","",IF('DUOS (t)'!O48="",0,'DUOS (t)'!O48)+IF('TUOS (t)'!O48="",0,'TUOS (t)'!O48)+IF('CCF (t)'!O48="",0,'CCF (t)'!O48)+IF('CPT (t)'!O48="",0,'CPT (t)'!O48)+IF('JSO (t)'!O48="",0,'JSO (t)'!O48))</f>
        <v>0</v>
      </c>
      <c r="P48" s="252">
        <f>IF($C48="","",IF('DUOS (t)'!P48="",0,'DUOS (t)'!P48)+IF('TUOS (t)'!P48="",0,'TUOS (t)'!P48)+IF('CCF (t)'!P48="",0,'CCF (t)'!P48)+IF('CPT (t)'!P48="",0,'CPT (t)'!P48)+IF('JSO (t)'!P48="",0,'JSO (t)'!P48))</f>
        <v>0</v>
      </c>
      <c r="Q48" s="252">
        <f>IF($C48="","",IF('DUOS (t)'!Q48="",0,'DUOS (t)'!Q48)+IF('TUOS (t)'!Q48="",0,'TUOS (t)'!Q48)+IF('CCF (t)'!Q48="",0,'CCF (t)'!Q48)+IF('CPT (t)'!Q48="",0,'CPT (t)'!Q48)+IF('JSO (t)'!Q48="",0,'JSO (t)'!Q48))</f>
        <v>4</v>
      </c>
      <c r="R48" s="252">
        <f>IF($C48="","",IF('DUOS (t)'!R48="",0,'DUOS (t)'!R48)+IF('TUOS (t)'!R48="",0,'TUOS (t)'!R48)+IF('CCF (t)'!R48="",0,'CCF (t)'!R48)+IF('CPT (t)'!R48="",0,'CPT (t)'!R48)+IF('JSO (t)'!R48="",0,'JSO (t)'!R48))</f>
        <v>0</v>
      </c>
      <c r="S48" s="252">
        <f>IF($C48="","",IF('DUOS (t)'!S48="",0,'DUOS (t)'!S48)+IF('TUOS (t)'!S48="",0,'TUOS (t)'!S48)+IF('CCF (t)'!S48="",0,'CCF (t)'!S48)+IF('CPT (t)'!S48="",0,'CPT (t)'!S48)+IF('JSO (t)'!S48="",0,'JSO (t)'!S48))</f>
        <v>4</v>
      </c>
      <c r="T48" s="198"/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2000</v>
      </c>
      <c r="AD48" s="213">
        <f>SUMPRODUCT($H48:$O48,'Q (t)'!$H48:$O48)/100</f>
        <v>2930.1430448054521</v>
      </c>
      <c r="AE48" s="213">
        <f>SUMPRODUCT($P48:$W48,'Q (t)'!$P48:$W48)/1000</f>
        <v>1200</v>
      </c>
      <c r="AF48" s="213">
        <f>SUMPRODUCT($X48:$AA48,'Q (t)'!$X48:$AA48)/1000</f>
        <v>0</v>
      </c>
      <c r="AG48" s="213">
        <f>SUM(AC48:AF48)</f>
        <v>6130.1430448054525</v>
      </c>
      <c r="AH48" s="205"/>
      <c r="AI48" s="399">
        <f>IFERROR(AC48/'NUOS (t-1)'!AC48-1,"")</f>
        <v>2.564102564102555E-2</v>
      </c>
      <c r="AJ48" s="399">
        <f>IFERROR(AD48/'NUOS (t-1)'!AD48-1,"")</f>
        <v>0.13065271548125712</v>
      </c>
      <c r="AK48" s="399">
        <f>IFERROR(AE48/'NUOS (t-1)'!AE48-1,"")</f>
        <v>2.564102564102555E-2</v>
      </c>
      <c r="AL48" s="399" t="str">
        <f>IFERROR(AF48/'NUOS (t-1)'!AF48-1,"")</f>
        <v/>
      </c>
      <c r="AM48" s="399">
        <f>IFERROR(AG48/'NUOS (t-1)'!AG48-1,"")</f>
        <v>7.3288869887412789E-2</v>
      </c>
      <c r="AN48" s="205"/>
    </row>
    <row r="49" spans="3:40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f>IF($C49="","",IF('DUOS (t)'!G49="",0,'DUOS (t)'!G49)+IF('TUOS (t)'!G49="",0,'TUOS (t)'!G49)+IF('CCF (t)'!G49="",0,'CCF (t)'!G49)+IF('CPT (t)'!G49="",0,'CPT (t)'!G49)+IF('JSO (t)'!G49="",0,'JSO (t)'!G49))</f>
        <v>800000</v>
      </c>
      <c r="H49" s="252">
        <f>IF($C49="","",IF('DUOS (t)'!H49="",0,'DUOS (t)'!H49)+IF('TUOS (t)'!H49="",0,'TUOS (t)'!H49)+IF('CCF (t)'!H49="",0,'CCF (t)'!H49)+IF('CPT (t)'!H49="",0,'CPT (t)'!H49)+IF('JSO (t)'!H49="",0,'JSO (t)'!H49))</f>
        <v>0</v>
      </c>
      <c r="I49" s="252">
        <f>IF($C49="","",IF('DUOS (t)'!I49="",0,'DUOS (t)'!I49)+IF('TUOS (t)'!I49="",0,'TUOS (t)'!I49)+IF('CCF (t)'!I49="",0,'CCF (t)'!I49)+IF('CPT (t)'!I49="",0,'CPT (t)'!I49)+IF('JSO (t)'!I49="",0,'JSO (t)'!I49))</f>
        <v>3.3566461259177842</v>
      </c>
      <c r="J49" s="252">
        <f>IF($C49="","",IF('DUOS (t)'!J49="",0,'DUOS (t)'!J49)+IF('TUOS (t)'!J49="",0,'TUOS (t)'!J49)+IF('CCF (t)'!J49="",0,'CCF (t)'!J49)+IF('CPT (t)'!J49="",0,'CPT (t)'!J49)+IF('JSO (t)'!J49="",0,'JSO (t)'!J49))</f>
        <v>2.8566461259177842</v>
      </c>
      <c r="K49" s="252">
        <f>IF($C49="","",IF('DUOS (t)'!K49="",0,'DUOS (t)'!K49)+IF('TUOS (t)'!K49="",0,'TUOS (t)'!K49)+IF('CCF (t)'!K49="",0,'CCF (t)'!K49)+IF('CPT (t)'!K49="",0,'CPT (t)'!K49)+IF('JSO (t)'!K49="",0,'JSO (t)'!K49))</f>
        <v>1.0566461259177844</v>
      </c>
      <c r="L49" s="252">
        <f>IF($C49="","",IF('DUOS (t)'!L49="",0,'DUOS (t)'!L49)+IF('TUOS (t)'!L49="",0,'TUOS (t)'!L49)+IF('CCF (t)'!L49="",0,'CCF (t)'!L49)+IF('CPT (t)'!L49="",0,'CPT (t)'!L49)+IF('JSO (t)'!L49="",0,'JSO (t)'!L49))</f>
        <v>0</v>
      </c>
      <c r="M49" s="252">
        <f>IF($C49="","",IF('DUOS (t)'!M49="",0,'DUOS (t)'!M49)+IF('TUOS (t)'!M49="",0,'TUOS (t)'!M49)+IF('CCF (t)'!M49="",0,'CCF (t)'!M49)+IF('CPT (t)'!M49="",0,'CPT (t)'!M49)+IF('JSO (t)'!M49="",0,'JSO (t)'!M49))</f>
        <v>0</v>
      </c>
      <c r="N49" s="252">
        <f>IF($C49="","",IF('DUOS (t)'!N49="",0,'DUOS (t)'!N49)+IF('TUOS (t)'!N49="",0,'TUOS (t)'!N49)+IF('CCF (t)'!N49="",0,'CCF (t)'!N49)+IF('CPT (t)'!N49="",0,'CPT (t)'!N49)+IF('JSO (t)'!N49="",0,'JSO (t)'!N49))</f>
        <v>0</v>
      </c>
      <c r="O49" s="252">
        <f>IF($C49="","",IF('DUOS (t)'!O49="",0,'DUOS (t)'!O49)+IF('TUOS (t)'!O49="",0,'TUOS (t)'!O49)+IF('CCF (t)'!O49="",0,'CCF (t)'!O49)+IF('CPT (t)'!O49="",0,'CPT (t)'!O49)+IF('JSO (t)'!O49="",0,'JSO (t)'!O49))</f>
        <v>0</v>
      </c>
      <c r="P49" s="252">
        <f>IF($C49="","",IF('DUOS (t)'!P49="",0,'DUOS (t)'!P49)+IF('TUOS (t)'!P49="",0,'TUOS (t)'!P49)+IF('CCF (t)'!P49="",0,'CCF (t)'!P49)+IF('CPT (t)'!P49="",0,'CPT (t)'!P49)+IF('JSO (t)'!P49="",0,'JSO (t)'!P49))</f>
        <v>0</v>
      </c>
      <c r="Q49" s="252">
        <f>IF($C49="","",IF('DUOS (t)'!Q49="",0,'DUOS (t)'!Q49)+IF('TUOS (t)'!Q49="",0,'TUOS (t)'!Q49)+IF('CCF (t)'!Q49="",0,'CCF (t)'!Q49)+IF('CPT (t)'!Q49="",0,'CPT (t)'!Q49)+IF('JSO (t)'!Q49="",0,'JSO (t)'!Q49))</f>
        <v>0</v>
      </c>
      <c r="R49" s="252">
        <f>IF($C49="","",IF('DUOS (t)'!R49="",0,'DUOS (t)'!R49)+IF('TUOS (t)'!R49="",0,'TUOS (t)'!R49)+IF('CCF (t)'!R49="",0,'CCF (t)'!R49)+IF('CPT (t)'!R49="",0,'CPT (t)'!R49)+IF('JSO (t)'!R49="",0,'JSO (t)'!R49))</f>
        <v>0</v>
      </c>
      <c r="S49" s="252">
        <f>IF($C49="","",IF('DUOS (t)'!S49="",0,'DUOS (t)'!S49)+IF('TUOS (t)'!S49="",0,'TUOS (t)'!S49)+IF('CCF (t)'!S49="",0,'CCF (t)'!S49)+IF('CPT (t)'!S49="",0,'CPT (t)'!S49)+IF('JSO (t)'!S49="",0,'JSO (t)'!S49))</f>
        <v>0</v>
      </c>
      <c r="T49" s="198"/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800</v>
      </c>
      <c r="AD49" s="213">
        <f>SUMPRODUCT($H49:$O49,'Q (t)'!$H49:$O49)/100</f>
        <v>2330.1430448054521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3130.1430448054521</v>
      </c>
      <c r="AH49" s="205"/>
      <c r="AI49" s="399">
        <f>IFERROR(AC49/'NUOS (t-1)'!AC49-1,"")</f>
        <v>2.564102564102555E-2</v>
      </c>
      <c r="AJ49" s="399">
        <f>IFERROR(AD49/'NUOS (t-1)'!AD49-1,"")</f>
        <v>0.16126836849590198</v>
      </c>
      <c r="AK49" s="399" t="str">
        <f>IFERROR(AE49/'NUOS (t-1)'!AE49-1,"")</f>
        <v/>
      </c>
      <c r="AL49" s="399" t="str">
        <f>IFERROR(AF49/'NUOS (t-1)'!AF49-1,"")</f>
        <v/>
      </c>
      <c r="AM49" s="399">
        <f>IFERROR(AG49/'NUOS (t-1)'!AG49-1,"")</f>
        <v>0.12330410177655238</v>
      </c>
      <c r="AN49" s="205"/>
    </row>
    <row r="50" spans="3:40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f>IF($C50="","",IF('DUOS (t)'!G50="",0,'DUOS (t)'!G50)+IF('TUOS (t)'!G50="",0,'TUOS (t)'!G50)+IF('CCF (t)'!G50="",0,'CCF (t)'!G50)+IF('CPT (t)'!G50="",0,'CPT (t)'!G50)+IF('JSO (t)'!G50="",0,'JSO (t)'!G50))</f>
        <v>800000</v>
      </c>
      <c r="H50" s="252">
        <f>IF($C50="","",IF('DUOS (t)'!H50="",0,'DUOS (t)'!H50)+IF('TUOS (t)'!H50="",0,'TUOS (t)'!H50)+IF('CCF (t)'!H50="",0,'CCF (t)'!H50)+IF('CPT (t)'!H50="",0,'CPT (t)'!H50)+IF('JSO (t)'!H50="",0,'JSO (t)'!H50))</f>
        <v>0</v>
      </c>
      <c r="I50" s="252">
        <f>IF($C50="","",IF('DUOS (t)'!I50="",0,'DUOS (t)'!I50)+IF('TUOS (t)'!I50="",0,'TUOS (t)'!I50)+IF('CCF (t)'!I50="",0,'CCF (t)'!I50)+IF('CPT (t)'!I50="",0,'CPT (t)'!I50)+IF('JSO (t)'!I50="",0,'JSO (t)'!I50))</f>
        <v>3.3566461259177842</v>
      </c>
      <c r="J50" s="252">
        <f>IF($C50="","",IF('DUOS (t)'!J50="",0,'DUOS (t)'!J50)+IF('TUOS (t)'!J50="",0,'TUOS (t)'!J50)+IF('CCF (t)'!J50="",0,'CCF (t)'!J50)+IF('CPT (t)'!J50="",0,'CPT (t)'!J50)+IF('JSO (t)'!J50="",0,'JSO (t)'!J50))</f>
        <v>2.8566461259177842</v>
      </c>
      <c r="K50" s="252">
        <f>IF($C50="","",IF('DUOS (t)'!K50="",0,'DUOS (t)'!K50)+IF('TUOS (t)'!K50="",0,'TUOS (t)'!K50)+IF('CCF (t)'!K50="",0,'CCF (t)'!K50)+IF('CPT (t)'!K50="",0,'CPT (t)'!K50)+IF('JSO (t)'!K50="",0,'JSO (t)'!K50))</f>
        <v>1.0566461259177844</v>
      </c>
      <c r="L50" s="252">
        <f>IF($C50="","",IF('DUOS (t)'!L50="",0,'DUOS (t)'!L50)+IF('TUOS (t)'!L50="",0,'TUOS (t)'!L50)+IF('CCF (t)'!L50="",0,'CCF (t)'!L50)+IF('CPT (t)'!L50="",0,'CPT (t)'!L50)+IF('JSO (t)'!L50="",0,'JSO (t)'!L50))</f>
        <v>0</v>
      </c>
      <c r="M50" s="252">
        <f>IF($C50="","",IF('DUOS (t)'!M50="",0,'DUOS (t)'!M50)+IF('TUOS (t)'!M50="",0,'TUOS (t)'!M50)+IF('CCF (t)'!M50="",0,'CCF (t)'!M50)+IF('CPT (t)'!M50="",0,'CPT (t)'!M50)+IF('JSO (t)'!M50="",0,'JSO (t)'!M50))</f>
        <v>0</v>
      </c>
      <c r="N50" s="252">
        <f>IF($C50="","",IF('DUOS (t)'!N50="",0,'DUOS (t)'!N50)+IF('TUOS (t)'!N50="",0,'TUOS (t)'!N50)+IF('CCF (t)'!N50="",0,'CCF (t)'!N50)+IF('CPT (t)'!N50="",0,'CPT (t)'!N50)+IF('JSO (t)'!N50="",0,'JSO (t)'!N50))</f>
        <v>0</v>
      </c>
      <c r="O50" s="252">
        <f>IF($C50="","",IF('DUOS (t)'!O50="",0,'DUOS (t)'!O50)+IF('TUOS (t)'!O50="",0,'TUOS (t)'!O50)+IF('CCF (t)'!O50="",0,'CCF (t)'!O50)+IF('CPT (t)'!O50="",0,'CPT (t)'!O50)+IF('JSO (t)'!O50="",0,'JSO (t)'!O50))</f>
        <v>0</v>
      </c>
      <c r="P50" s="252">
        <f>IF($C50="","",IF('DUOS (t)'!P50="",0,'DUOS (t)'!P50)+IF('TUOS (t)'!P50="",0,'TUOS (t)'!P50)+IF('CCF (t)'!P50="",0,'CCF (t)'!P50)+IF('CPT (t)'!P50="",0,'CPT (t)'!P50)+IF('JSO (t)'!P50="",0,'JSO (t)'!P50))</f>
        <v>0</v>
      </c>
      <c r="Q50" s="252">
        <f>IF($C50="","",IF('DUOS (t)'!Q50="",0,'DUOS (t)'!Q50)+IF('TUOS (t)'!Q50="",0,'TUOS (t)'!Q50)+IF('CCF (t)'!Q50="",0,'CCF (t)'!Q50)+IF('CPT (t)'!Q50="",0,'CPT (t)'!Q50)+IF('JSO (t)'!Q50="",0,'JSO (t)'!Q50))</f>
        <v>0</v>
      </c>
      <c r="R50" s="252">
        <f>IF($C50="","",IF('DUOS (t)'!R50="",0,'DUOS (t)'!R50)+IF('TUOS (t)'!R50="",0,'TUOS (t)'!R50)+IF('CCF (t)'!R50="",0,'CCF (t)'!R50)+IF('CPT (t)'!R50="",0,'CPT (t)'!R50)+IF('JSO (t)'!R50="",0,'JSO (t)'!R50))</f>
        <v>0</v>
      </c>
      <c r="S50" s="252">
        <f>IF($C50="","",IF('DUOS (t)'!S50="",0,'DUOS (t)'!S50)+IF('TUOS (t)'!S50="",0,'TUOS (t)'!S50)+IF('CCF (t)'!S50="",0,'CCF (t)'!S50)+IF('CPT (t)'!S50="",0,'CPT (t)'!S50)+IF('JSO (t)'!S50="",0,'JSO (t)'!S50))</f>
        <v>0</v>
      </c>
      <c r="T50" s="198"/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800</v>
      </c>
      <c r="AD50" s="213">
        <f>SUMPRODUCT($H50:$O50,'Q (t)'!$H50:$O50)/100</f>
        <v>2330.1430448054521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3130.1430448054521</v>
      </c>
      <c r="AH50" s="205"/>
      <c r="AI50" s="399">
        <f>IFERROR(AC50/'NUOS (t-1)'!AC50-1,"")</f>
        <v>2.564102564102555E-2</v>
      </c>
      <c r="AJ50" s="399">
        <f>IFERROR(AD50/'NUOS (t-1)'!AD50-1,"")</f>
        <v>0.16126836849590198</v>
      </c>
      <c r="AK50" s="399" t="str">
        <f>IFERROR(AE50/'NUOS (t-1)'!AE50-1,"")</f>
        <v/>
      </c>
      <c r="AL50" s="399" t="str">
        <f>IFERROR(AF50/'NUOS (t-1)'!AF50-1,"")</f>
        <v/>
      </c>
      <c r="AM50" s="399">
        <f>IFERROR(AG50/'NUOS (t-1)'!AG50-1,"")</f>
        <v>0.12330410177655238</v>
      </c>
      <c r="AN50" s="205"/>
    </row>
    <row r="51" spans="3:40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f>IF($C51="","",IF('DUOS (t)'!G51="",0,'DUOS (t)'!G51)+IF('TUOS (t)'!G51="",0,'TUOS (t)'!G51)+IF('CCF (t)'!G51="",0,'CCF (t)'!G51)+IF('CPT (t)'!G51="",0,'CPT (t)'!G51)+IF('JSO (t)'!G51="",0,'JSO (t)'!G51))</f>
        <v>800000</v>
      </c>
      <c r="H51" s="252">
        <f>IF($C51="","",IF('DUOS (t)'!H51="",0,'DUOS (t)'!H51)+IF('TUOS (t)'!H51="",0,'TUOS (t)'!H51)+IF('CCF (t)'!H51="",0,'CCF (t)'!H51)+IF('CPT (t)'!H51="",0,'CPT (t)'!H51)+IF('JSO (t)'!H51="",0,'JSO (t)'!H51))</f>
        <v>0</v>
      </c>
      <c r="I51" s="252">
        <f>IF($C51="","",IF('DUOS (t)'!I51="",0,'DUOS (t)'!I51)+IF('TUOS (t)'!I51="",0,'TUOS (t)'!I51)+IF('CCF (t)'!I51="",0,'CCF (t)'!I51)+IF('CPT (t)'!I51="",0,'CPT (t)'!I51)+IF('JSO (t)'!I51="",0,'JSO (t)'!I51))</f>
        <v>3.3566461259177842</v>
      </c>
      <c r="J51" s="252">
        <f>IF($C51="","",IF('DUOS (t)'!J51="",0,'DUOS (t)'!J51)+IF('TUOS (t)'!J51="",0,'TUOS (t)'!J51)+IF('CCF (t)'!J51="",0,'CCF (t)'!J51)+IF('CPT (t)'!J51="",0,'CPT (t)'!J51)+IF('JSO (t)'!J51="",0,'JSO (t)'!J51))</f>
        <v>2.8566461259177842</v>
      </c>
      <c r="K51" s="252">
        <f>IF($C51="","",IF('DUOS (t)'!K51="",0,'DUOS (t)'!K51)+IF('TUOS (t)'!K51="",0,'TUOS (t)'!K51)+IF('CCF (t)'!K51="",0,'CCF (t)'!K51)+IF('CPT (t)'!K51="",0,'CPT (t)'!K51)+IF('JSO (t)'!K51="",0,'JSO (t)'!K51))</f>
        <v>1.0566461259177844</v>
      </c>
      <c r="L51" s="252">
        <f>IF($C51="","",IF('DUOS (t)'!L51="",0,'DUOS (t)'!L51)+IF('TUOS (t)'!L51="",0,'TUOS (t)'!L51)+IF('CCF (t)'!L51="",0,'CCF (t)'!L51)+IF('CPT (t)'!L51="",0,'CPT (t)'!L51)+IF('JSO (t)'!L51="",0,'JSO (t)'!L51))</f>
        <v>0</v>
      </c>
      <c r="M51" s="252">
        <f>IF($C51="","",IF('DUOS (t)'!M51="",0,'DUOS (t)'!M51)+IF('TUOS (t)'!M51="",0,'TUOS (t)'!M51)+IF('CCF (t)'!M51="",0,'CCF (t)'!M51)+IF('CPT (t)'!M51="",0,'CPT (t)'!M51)+IF('JSO (t)'!M51="",0,'JSO (t)'!M51))</f>
        <v>0</v>
      </c>
      <c r="N51" s="252">
        <f>IF($C51="","",IF('DUOS (t)'!N51="",0,'DUOS (t)'!N51)+IF('TUOS (t)'!N51="",0,'TUOS (t)'!N51)+IF('CCF (t)'!N51="",0,'CCF (t)'!N51)+IF('CPT (t)'!N51="",0,'CPT (t)'!N51)+IF('JSO (t)'!N51="",0,'JSO (t)'!N51))</f>
        <v>0</v>
      </c>
      <c r="O51" s="252">
        <f>IF($C51="","",IF('DUOS (t)'!O51="",0,'DUOS (t)'!O51)+IF('TUOS (t)'!O51="",0,'TUOS (t)'!O51)+IF('CCF (t)'!O51="",0,'CCF (t)'!O51)+IF('CPT (t)'!O51="",0,'CPT (t)'!O51)+IF('JSO (t)'!O51="",0,'JSO (t)'!O51))</f>
        <v>0</v>
      </c>
      <c r="P51" s="252">
        <f>IF($C51="","",IF('DUOS (t)'!P51="",0,'DUOS (t)'!P51)+IF('TUOS (t)'!P51="",0,'TUOS (t)'!P51)+IF('CCF (t)'!P51="",0,'CCF (t)'!P51)+IF('CPT (t)'!P51="",0,'CPT (t)'!P51)+IF('JSO (t)'!P51="",0,'JSO (t)'!P51))</f>
        <v>0</v>
      </c>
      <c r="Q51" s="252">
        <f>IF($C51="","",IF('DUOS (t)'!Q51="",0,'DUOS (t)'!Q51)+IF('TUOS (t)'!Q51="",0,'TUOS (t)'!Q51)+IF('CCF (t)'!Q51="",0,'CCF (t)'!Q51)+IF('CPT (t)'!Q51="",0,'CPT (t)'!Q51)+IF('JSO (t)'!Q51="",0,'JSO (t)'!Q51))</f>
        <v>0</v>
      </c>
      <c r="R51" s="252">
        <f>IF($C51="","",IF('DUOS (t)'!R51="",0,'DUOS (t)'!R51)+IF('TUOS (t)'!R51="",0,'TUOS (t)'!R51)+IF('CCF (t)'!R51="",0,'CCF (t)'!R51)+IF('CPT (t)'!R51="",0,'CPT (t)'!R51)+IF('JSO (t)'!R51="",0,'JSO (t)'!R51))</f>
        <v>0</v>
      </c>
      <c r="S51" s="252">
        <f>IF($C51="","",IF('DUOS (t)'!S51="",0,'DUOS (t)'!S51)+IF('TUOS (t)'!S51="",0,'TUOS (t)'!S51)+IF('CCF (t)'!S51="",0,'CCF (t)'!S51)+IF('CPT (t)'!S51="",0,'CPT (t)'!S51)+IF('JSO (t)'!S51="",0,'JSO (t)'!S51))</f>
        <v>0</v>
      </c>
      <c r="T51" s="198"/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800</v>
      </c>
      <c r="AD51" s="213">
        <f>SUMPRODUCT($H51:$O51,'Q (t)'!$H51:$O51)/100</f>
        <v>2330.1430448054521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3130.1430448054521</v>
      </c>
      <c r="AH51" s="205"/>
      <c r="AI51" s="399">
        <f>IFERROR(AC51/'NUOS (t-1)'!AC51-1,"")</f>
        <v>2.564102564102555E-2</v>
      </c>
      <c r="AJ51" s="399">
        <f>IFERROR(AD51/'NUOS (t-1)'!AD51-1,"")</f>
        <v>0.16126836849590198</v>
      </c>
      <c r="AK51" s="399" t="str">
        <f>IFERROR(AE51/'NUOS (t-1)'!AE51-1,"")</f>
        <v/>
      </c>
      <c r="AL51" s="399" t="str">
        <f>IFERROR(AF51/'NUOS (t-1)'!AF51-1,"")</f>
        <v/>
      </c>
      <c r="AM51" s="399">
        <f>IFERROR(AG51/'NUOS (t-1)'!AG51-1,"")</f>
        <v>0.12330410177655238</v>
      </c>
      <c r="AN51" s="205"/>
    </row>
    <row r="52" spans="3:40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f>IF($C52="","",IF('DUOS (t)'!G52="",0,'DUOS (t)'!G52)+IF('TUOS (t)'!G52="",0,'TUOS (t)'!G52)+IF('CCF (t)'!G52="",0,'CCF (t)'!G52)+IF('CPT (t)'!G52="",0,'CPT (t)'!G52)+IF('JSO (t)'!G52="",0,'JSO (t)'!G52))</f>
        <v>800000</v>
      </c>
      <c r="H52" s="252">
        <f>IF($C52="","",IF('DUOS (t)'!H52="",0,'DUOS (t)'!H52)+IF('TUOS (t)'!H52="",0,'TUOS (t)'!H52)+IF('CCF (t)'!H52="",0,'CCF (t)'!H52)+IF('CPT (t)'!H52="",0,'CPT (t)'!H52)+IF('JSO (t)'!H52="",0,'JSO (t)'!H52))</f>
        <v>0</v>
      </c>
      <c r="I52" s="252">
        <f>IF($C52="","",IF('DUOS (t)'!I52="",0,'DUOS (t)'!I52)+IF('TUOS (t)'!I52="",0,'TUOS (t)'!I52)+IF('CCF (t)'!I52="",0,'CCF (t)'!I52)+IF('CPT (t)'!I52="",0,'CPT (t)'!I52)+IF('JSO (t)'!I52="",0,'JSO (t)'!I52))</f>
        <v>2.3566461259177842</v>
      </c>
      <c r="J52" s="252">
        <f>IF($C52="","",IF('DUOS (t)'!J52="",0,'DUOS (t)'!J52)+IF('TUOS (t)'!J52="",0,'TUOS (t)'!J52)+IF('CCF (t)'!J52="",0,'CCF (t)'!J52)+IF('CPT (t)'!J52="",0,'CPT (t)'!J52)+IF('JSO (t)'!J52="",0,'JSO (t)'!J52))</f>
        <v>1.8566461259177844</v>
      </c>
      <c r="K52" s="252">
        <f>IF($C52="","",IF('DUOS (t)'!K52="",0,'DUOS (t)'!K52)+IF('TUOS (t)'!K52="",0,'TUOS (t)'!K52)+IF('CCF (t)'!K52="",0,'CCF (t)'!K52)+IF('CPT (t)'!K52="",0,'CPT (t)'!K52)+IF('JSO (t)'!K52="",0,'JSO (t)'!K52))</f>
        <v>1.0566461259177844</v>
      </c>
      <c r="L52" s="252">
        <f>IF($C52="","",IF('DUOS (t)'!L52="",0,'DUOS (t)'!L52)+IF('TUOS (t)'!L52="",0,'TUOS (t)'!L52)+IF('CCF (t)'!L52="",0,'CCF (t)'!L52)+IF('CPT (t)'!L52="",0,'CPT (t)'!L52)+IF('JSO (t)'!L52="",0,'JSO (t)'!L52))</f>
        <v>0</v>
      </c>
      <c r="M52" s="252">
        <f>IF($C52="","",IF('DUOS (t)'!M52="",0,'DUOS (t)'!M52)+IF('TUOS (t)'!M52="",0,'TUOS (t)'!M52)+IF('CCF (t)'!M52="",0,'CCF (t)'!M52)+IF('CPT (t)'!M52="",0,'CPT (t)'!M52)+IF('JSO (t)'!M52="",0,'JSO (t)'!M52))</f>
        <v>0</v>
      </c>
      <c r="N52" s="252">
        <f>IF($C52="","",IF('DUOS (t)'!N52="",0,'DUOS (t)'!N52)+IF('TUOS (t)'!N52="",0,'TUOS (t)'!N52)+IF('CCF (t)'!N52="",0,'CCF (t)'!N52)+IF('CPT (t)'!N52="",0,'CPT (t)'!N52)+IF('JSO (t)'!N52="",0,'JSO (t)'!N52))</f>
        <v>0</v>
      </c>
      <c r="O52" s="252">
        <f>IF($C52="","",IF('DUOS (t)'!O52="",0,'DUOS (t)'!O52)+IF('TUOS (t)'!O52="",0,'TUOS (t)'!O52)+IF('CCF (t)'!O52="",0,'CCF (t)'!O52)+IF('CPT (t)'!O52="",0,'CPT (t)'!O52)+IF('JSO (t)'!O52="",0,'JSO (t)'!O52))</f>
        <v>0</v>
      </c>
      <c r="P52" s="252">
        <f>IF($C52="","",IF('DUOS (t)'!P52="",0,'DUOS (t)'!P52)+IF('TUOS (t)'!P52="",0,'TUOS (t)'!P52)+IF('CCF (t)'!P52="",0,'CCF (t)'!P52)+IF('CPT (t)'!P52="",0,'CPT (t)'!P52)+IF('JSO (t)'!P52="",0,'JSO (t)'!P52))</f>
        <v>0</v>
      </c>
      <c r="Q52" s="252">
        <f>IF($C52="","",IF('DUOS (t)'!Q52="",0,'DUOS (t)'!Q52)+IF('TUOS (t)'!Q52="",0,'TUOS (t)'!Q52)+IF('CCF (t)'!Q52="",0,'CCF (t)'!Q52)+IF('CPT (t)'!Q52="",0,'CPT (t)'!Q52)+IF('JSO (t)'!Q52="",0,'JSO (t)'!Q52))</f>
        <v>4</v>
      </c>
      <c r="R52" s="252">
        <f>IF($C52="","",IF('DUOS (t)'!R52="",0,'DUOS (t)'!R52)+IF('TUOS (t)'!R52="",0,'TUOS (t)'!R52)+IF('CCF (t)'!R52="",0,'CCF (t)'!R52)+IF('CPT (t)'!R52="",0,'CPT (t)'!R52)+IF('JSO (t)'!R52="",0,'JSO (t)'!R52))</f>
        <v>0</v>
      </c>
      <c r="S52" s="252">
        <f>IF($C52="","",IF('DUOS (t)'!S52="",0,'DUOS (t)'!S52)+IF('TUOS (t)'!S52="",0,'TUOS (t)'!S52)+IF('CCF (t)'!S52="",0,'CCF (t)'!S52)+IF('CPT (t)'!S52="",0,'CPT (t)'!S52)+IF('JSO (t)'!S52="",0,'JSO (t)'!S52))</f>
        <v>4</v>
      </c>
      <c r="T52" s="198"/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800</v>
      </c>
      <c r="AD52" s="213">
        <f>SUMPRODUCT($H52:$O52,'Q (t)'!$H52:$O52)/100</f>
        <v>1780.1430448054518</v>
      </c>
      <c r="AE52" s="213">
        <f>SUMPRODUCT($P52:$W52,'Q (t)'!$P52:$W52)/1000</f>
        <v>1200</v>
      </c>
      <c r="AF52" s="213">
        <f>SUMPRODUCT($X52:$AA52,'Q (t)'!$X52:$AA52)/1000</f>
        <v>0</v>
      </c>
      <c r="AG52" s="213">
        <f t="shared" si="2"/>
        <v>3780.1430448054516</v>
      </c>
      <c r="AH52" s="205"/>
      <c r="AI52" s="399">
        <f>IFERROR(AC52/'NUOS (t-1)'!AC52-1,"")</f>
        <v>2.564102564102555E-2</v>
      </c>
      <c r="AJ52" s="399">
        <f>IFERROR(AD52/'NUOS (t-1)'!AD52-1,"")</f>
        <v>0.21073457444429833</v>
      </c>
      <c r="AK52" s="399">
        <f>IFERROR(AE52/'NUOS (t-1)'!AE52-1,"")</f>
        <v>2.564102564102555E-2</v>
      </c>
      <c r="AL52" s="399" t="str">
        <f>IFERROR(AF52/'NUOS (t-1)'!AF52-1,"")</f>
        <v/>
      </c>
      <c r="AM52" s="399">
        <f>IFERROR(AG52/'NUOS (t-1)'!AG52-1,"")</f>
        <v>0.10520803578792837</v>
      </c>
      <c r="AN52" s="205"/>
    </row>
    <row r="53" spans="3:40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f>IF($C53="","",IF('DUOS (t)'!G53="",0,'DUOS (t)'!G53)+IF('TUOS (t)'!G53="",0,'TUOS (t)'!G53)+IF('CCF (t)'!G53="",0,'CCF (t)'!G53)+IF('CPT (t)'!G53="",0,'CPT (t)'!G53)+IF('JSO (t)'!G53="",0,'JSO (t)'!G53))</f>
        <v>800000</v>
      </c>
      <c r="H53" s="252">
        <f>IF($C53="","",IF('DUOS (t)'!H53="",0,'DUOS (t)'!H53)+IF('TUOS (t)'!H53="",0,'TUOS (t)'!H53)+IF('CCF (t)'!H53="",0,'CCF (t)'!H53)+IF('CPT (t)'!H53="",0,'CPT (t)'!H53)+IF('JSO (t)'!H53="",0,'JSO (t)'!H53))</f>
        <v>0</v>
      </c>
      <c r="I53" s="252">
        <f>IF($C53="","",IF('DUOS (t)'!I53="",0,'DUOS (t)'!I53)+IF('TUOS (t)'!I53="",0,'TUOS (t)'!I53)+IF('CCF (t)'!I53="",0,'CCF (t)'!I53)+IF('CPT (t)'!I53="",0,'CPT (t)'!I53)+IF('JSO (t)'!I53="",0,'JSO (t)'!I53))</f>
        <v>2.3566461259177842</v>
      </c>
      <c r="J53" s="252">
        <f>IF($C53="","",IF('DUOS (t)'!J53="",0,'DUOS (t)'!J53)+IF('TUOS (t)'!J53="",0,'TUOS (t)'!J53)+IF('CCF (t)'!J53="",0,'CCF (t)'!J53)+IF('CPT (t)'!J53="",0,'CPT (t)'!J53)+IF('JSO (t)'!J53="",0,'JSO (t)'!J53))</f>
        <v>1.8566461259177844</v>
      </c>
      <c r="K53" s="252">
        <f>IF($C53="","",IF('DUOS (t)'!K53="",0,'DUOS (t)'!K53)+IF('TUOS (t)'!K53="",0,'TUOS (t)'!K53)+IF('CCF (t)'!K53="",0,'CCF (t)'!K53)+IF('CPT (t)'!K53="",0,'CPT (t)'!K53)+IF('JSO (t)'!K53="",0,'JSO (t)'!K53))</f>
        <v>1.0566461259177844</v>
      </c>
      <c r="L53" s="252">
        <f>IF($C53="","",IF('DUOS (t)'!L53="",0,'DUOS (t)'!L53)+IF('TUOS (t)'!L53="",0,'TUOS (t)'!L53)+IF('CCF (t)'!L53="",0,'CCF (t)'!L53)+IF('CPT (t)'!L53="",0,'CPT (t)'!L53)+IF('JSO (t)'!L53="",0,'JSO (t)'!L53))</f>
        <v>0</v>
      </c>
      <c r="M53" s="252">
        <f>IF($C53="","",IF('DUOS (t)'!M53="",0,'DUOS (t)'!M53)+IF('TUOS (t)'!M53="",0,'TUOS (t)'!M53)+IF('CCF (t)'!M53="",0,'CCF (t)'!M53)+IF('CPT (t)'!M53="",0,'CPT (t)'!M53)+IF('JSO (t)'!M53="",0,'JSO (t)'!M53))</f>
        <v>0</v>
      </c>
      <c r="N53" s="252">
        <f>IF($C53="","",IF('DUOS (t)'!N53="",0,'DUOS (t)'!N53)+IF('TUOS (t)'!N53="",0,'TUOS (t)'!N53)+IF('CCF (t)'!N53="",0,'CCF (t)'!N53)+IF('CPT (t)'!N53="",0,'CPT (t)'!N53)+IF('JSO (t)'!N53="",0,'JSO (t)'!N53))</f>
        <v>0</v>
      </c>
      <c r="O53" s="252">
        <f>IF($C53="","",IF('DUOS (t)'!O53="",0,'DUOS (t)'!O53)+IF('TUOS (t)'!O53="",0,'TUOS (t)'!O53)+IF('CCF (t)'!O53="",0,'CCF (t)'!O53)+IF('CPT (t)'!O53="",0,'CPT (t)'!O53)+IF('JSO (t)'!O53="",0,'JSO (t)'!O53))</f>
        <v>0</v>
      </c>
      <c r="P53" s="252">
        <f>IF($C53="","",IF('DUOS (t)'!P53="",0,'DUOS (t)'!P53)+IF('TUOS (t)'!P53="",0,'TUOS (t)'!P53)+IF('CCF (t)'!P53="",0,'CCF (t)'!P53)+IF('CPT (t)'!P53="",0,'CPT (t)'!P53)+IF('JSO (t)'!P53="",0,'JSO (t)'!P53))</f>
        <v>0</v>
      </c>
      <c r="Q53" s="252">
        <f>IF($C53="","",IF('DUOS (t)'!Q53="",0,'DUOS (t)'!Q53)+IF('TUOS (t)'!Q53="",0,'TUOS (t)'!Q53)+IF('CCF (t)'!Q53="",0,'CCF (t)'!Q53)+IF('CPT (t)'!Q53="",0,'CPT (t)'!Q53)+IF('JSO (t)'!Q53="",0,'JSO (t)'!Q53))</f>
        <v>4</v>
      </c>
      <c r="R53" s="252">
        <f>IF($C53="","",IF('DUOS (t)'!R53="",0,'DUOS (t)'!R53)+IF('TUOS (t)'!R53="",0,'TUOS (t)'!R53)+IF('CCF (t)'!R53="",0,'CCF (t)'!R53)+IF('CPT (t)'!R53="",0,'CPT (t)'!R53)+IF('JSO (t)'!R53="",0,'JSO (t)'!R53))</f>
        <v>0</v>
      </c>
      <c r="S53" s="252">
        <f>IF($C53="","",IF('DUOS (t)'!S53="",0,'DUOS (t)'!S53)+IF('TUOS (t)'!S53="",0,'TUOS (t)'!S53)+IF('CCF (t)'!S53="",0,'CCF (t)'!S53)+IF('CPT (t)'!S53="",0,'CPT (t)'!S53)+IF('JSO (t)'!S53="",0,'JSO (t)'!S53))</f>
        <v>4</v>
      </c>
      <c r="T53" s="198"/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800</v>
      </c>
      <c r="AD53" s="213">
        <f>SUMPRODUCT($H53:$O53,'Q (t)'!$H53:$O53)/100</f>
        <v>1780.1430448054518</v>
      </c>
      <c r="AE53" s="213">
        <f>SUMPRODUCT($P53:$W53,'Q (t)'!$P53:$W53)/1000</f>
        <v>1200</v>
      </c>
      <c r="AF53" s="213">
        <f>SUMPRODUCT($X53:$AA53,'Q (t)'!$X53:$AA53)/1000</f>
        <v>0</v>
      </c>
      <c r="AG53" s="213">
        <f t="shared" si="2"/>
        <v>3780.1430448054516</v>
      </c>
      <c r="AH53" s="205"/>
      <c r="AI53" s="399">
        <f>IFERROR(AC53/'NUOS (t-1)'!AC53-1,"")</f>
        <v>2.564102564102555E-2</v>
      </c>
      <c r="AJ53" s="399">
        <f>IFERROR(AD53/'NUOS (t-1)'!AD53-1,"")</f>
        <v>0.21073457444429833</v>
      </c>
      <c r="AK53" s="399">
        <f>IFERROR(AE53/'NUOS (t-1)'!AE53-1,"")</f>
        <v>2.564102564102555E-2</v>
      </c>
      <c r="AL53" s="399" t="str">
        <f>IFERROR(AF53/'NUOS (t-1)'!AF53-1,"")</f>
        <v/>
      </c>
      <c r="AM53" s="399">
        <f>IFERROR(AG53/'NUOS (t-1)'!AG53-1,"")</f>
        <v>0.10520803578792837</v>
      </c>
      <c r="AN53" s="205"/>
    </row>
    <row r="54" spans="3:40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f>IF($C54="","",IF('DUOS (t)'!G54="",0,'DUOS (t)'!G54)+IF('TUOS (t)'!G54="",0,'TUOS (t)'!G54)+IF('CCF (t)'!G54="",0,'CCF (t)'!G54)+IF('CPT (t)'!G54="",0,'CPT (t)'!G54)+IF('JSO (t)'!G54="",0,'JSO (t)'!G54))</f>
        <v>800000</v>
      </c>
      <c r="H54" s="252">
        <f>IF($C54="","",IF('DUOS (t)'!H54="",0,'DUOS (t)'!H54)+IF('TUOS (t)'!H54="",0,'TUOS (t)'!H54)+IF('CCF (t)'!H54="",0,'CCF (t)'!H54)+IF('CPT (t)'!H54="",0,'CPT (t)'!H54)+IF('JSO (t)'!H54="",0,'JSO (t)'!H54))</f>
        <v>0</v>
      </c>
      <c r="I54" s="252">
        <f>IF($C54="","",IF('DUOS (t)'!I54="",0,'DUOS (t)'!I54)+IF('TUOS (t)'!I54="",0,'TUOS (t)'!I54)+IF('CCF (t)'!I54="",0,'CCF (t)'!I54)+IF('CPT (t)'!I54="",0,'CPT (t)'!I54)+IF('JSO (t)'!I54="",0,'JSO (t)'!I54))</f>
        <v>3.3566461259177842</v>
      </c>
      <c r="J54" s="252">
        <f>IF($C54="","",IF('DUOS (t)'!J54="",0,'DUOS (t)'!J54)+IF('TUOS (t)'!J54="",0,'TUOS (t)'!J54)+IF('CCF (t)'!J54="",0,'CCF (t)'!J54)+IF('CPT (t)'!J54="",0,'CPT (t)'!J54)+IF('JSO (t)'!J54="",0,'JSO (t)'!J54))</f>
        <v>2.8566461259177842</v>
      </c>
      <c r="K54" s="252">
        <f>IF($C54="","",IF('DUOS (t)'!K54="",0,'DUOS (t)'!K54)+IF('TUOS (t)'!K54="",0,'TUOS (t)'!K54)+IF('CCF (t)'!K54="",0,'CCF (t)'!K54)+IF('CPT (t)'!K54="",0,'CPT (t)'!K54)+IF('JSO (t)'!K54="",0,'JSO (t)'!K54))</f>
        <v>2.0566461259177844</v>
      </c>
      <c r="L54" s="252">
        <f>IF($C54="","",IF('DUOS (t)'!L54="",0,'DUOS (t)'!L54)+IF('TUOS (t)'!L54="",0,'TUOS (t)'!L54)+IF('CCF (t)'!L54="",0,'CCF (t)'!L54)+IF('CPT (t)'!L54="",0,'CPT (t)'!L54)+IF('JSO (t)'!L54="",0,'JSO (t)'!L54))</f>
        <v>0</v>
      </c>
      <c r="M54" s="252">
        <f>IF($C54="","",IF('DUOS (t)'!M54="",0,'DUOS (t)'!M54)+IF('TUOS (t)'!M54="",0,'TUOS (t)'!M54)+IF('CCF (t)'!M54="",0,'CCF (t)'!M54)+IF('CPT (t)'!M54="",0,'CPT (t)'!M54)+IF('JSO (t)'!M54="",0,'JSO (t)'!M54))</f>
        <v>0</v>
      </c>
      <c r="N54" s="252">
        <f>IF($C54="","",IF('DUOS (t)'!N54="",0,'DUOS (t)'!N54)+IF('TUOS (t)'!N54="",0,'TUOS (t)'!N54)+IF('CCF (t)'!N54="",0,'CCF (t)'!N54)+IF('CPT (t)'!N54="",0,'CPT (t)'!N54)+IF('JSO (t)'!N54="",0,'JSO (t)'!N54))</f>
        <v>0</v>
      </c>
      <c r="O54" s="252">
        <f>IF($C54="","",IF('DUOS (t)'!O54="",0,'DUOS (t)'!O54)+IF('TUOS (t)'!O54="",0,'TUOS (t)'!O54)+IF('CCF (t)'!O54="",0,'CCF (t)'!O54)+IF('CPT (t)'!O54="",0,'CPT (t)'!O54)+IF('JSO (t)'!O54="",0,'JSO (t)'!O54))</f>
        <v>0</v>
      </c>
      <c r="P54" s="252">
        <f>IF($C54="","",IF('DUOS (t)'!P54="",0,'DUOS (t)'!P54)+IF('TUOS (t)'!P54="",0,'TUOS (t)'!P54)+IF('CCF (t)'!P54="",0,'CCF (t)'!P54)+IF('CPT (t)'!P54="",0,'CPT (t)'!P54)+IF('JSO (t)'!P54="",0,'JSO (t)'!P54))</f>
        <v>0</v>
      </c>
      <c r="Q54" s="252">
        <f>IF($C54="","",IF('DUOS (t)'!Q54="",0,'DUOS (t)'!Q54)+IF('TUOS (t)'!Q54="",0,'TUOS (t)'!Q54)+IF('CCF (t)'!Q54="",0,'CCF (t)'!Q54)+IF('CPT (t)'!Q54="",0,'CPT (t)'!Q54)+IF('JSO (t)'!Q54="",0,'JSO (t)'!Q54))</f>
        <v>0</v>
      </c>
      <c r="R54" s="252">
        <f>IF($C54="","",IF('DUOS (t)'!R54="",0,'DUOS (t)'!R54)+IF('TUOS (t)'!R54="",0,'TUOS (t)'!R54)+IF('CCF (t)'!R54="",0,'CCF (t)'!R54)+IF('CPT (t)'!R54="",0,'CPT (t)'!R54)+IF('JSO (t)'!R54="",0,'JSO (t)'!R54))</f>
        <v>0</v>
      </c>
      <c r="S54" s="252">
        <f>IF($C54="","",IF('DUOS (t)'!S54="",0,'DUOS (t)'!S54)+IF('TUOS (t)'!S54="",0,'TUOS (t)'!S54)+IF('CCF (t)'!S54="",0,'CCF (t)'!S54)+IF('CPT (t)'!S54="",0,'CPT (t)'!S54)+IF('JSO (t)'!S54="",0,'JSO (t)'!S54))</f>
        <v>0</v>
      </c>
      <c r="T54" s="198"/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800</v>
      </c>
      <c r="AD54" s="213">
        <f>SUMPRODUCT($H54:$O54,'Q (t)'!$H54:$O54)/100</f>
        <v>2930.1430448054521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3730.1430448054521</v>
      </c>
      <c r="AH54" s="205"/>
      <c r="AI54" s="399">
        <f>IFERROR(AC54/'NUOS (t-1)'!AC54-1,"")</f>
        <v>2.564102564102555E-2</v>
      </c>
      <c r="AJ54" s="399">
        <f>IFERROR(AD54/'NUOS (t-1)'!AD54-1,"")</f>
        <v>0.13065271548125712</v>
      </c>
      <c r="AK54" s="399" t="str">
        <f>IFERROR(AE54/'NUOS (t-1)'!AE54-1,"")</f>
        <v/>
      </c>
      <c r="AL54" s="399" t="str">
        <f>IFERROR(AF54/'NUOS (t-1)'!AF54-1,"")</f>
        <v/>
      </c>
      <c r="AM54" s="399">
        <f>IFERROR(AG54/'NUOS (t-1)'!AG54-1,"")</f>
        <v>0.10635851308906941</v>
      </c>
      <c r="AN54" s="205"/>
    </row>
    <row r="55" spans="3:40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f>IF($C55="","",IF('DUOS (t)'!G55="",0,'DUOS (t)'!G55)+IF('TUOS (t)'!G55="",0,'TUOS (t)'!G55)+IF('CCF (t)'!G55="",0,'CCF (t)'!G55)+IF('CPT (t)'!G55="",0,'CPT (t)'!G55)+IF('JSO (t)'!G55="",0,'JSO (t)'!G55))</f>
        <v>800000</v>
      </c>
      <c r="H55" s="252">
        <f>IF($C55="","",IF('DUOS (t)'!H55="",0,'DUOS (t)'!H55)+IF('TUOS (t)'!H55="",0,'TUOS (t)'!H55)+IF('CCF (t)'!H55="",0,'CCF (t)'!H55)+IF('CPT (t)'!H55="",0,'CPT (t)'!H55)+IF('JSO (t)'!H55="",0,'JSO (t)'!H55))</f>
        <v>0</v>
      </c>
      <c r="I55" s="252">
        <f>IF($C55="","",IF('DUOS (t)'!I55="",0,'DUOS (t)'!I55)+IF('TUOS (t)'!I55="",0,'TUOS (t)'!I55)+IF('CCF (t)'!I55="",0,'CCF (t)'!I55)+IF('CPT (t)'!I55="",0,'CPT (t)'!I55)+IF('JSO (t)'!I55="",0,'JSO (t)'!I55))</f>
        <v>2.3566461259177842</v>
      </c>
      <c r="J55" s="252">
        <f>IF($C55="","",IF('DUOS (t)'!J55="",0,'DUOS (t)'!J55)+IF('TUOS (t)'!J55="",0,'TUOS (t)'!J55)+IF('CCF (t)'!J55="",0,'CCF (t)'!J55)+IF('CPT (t)'!J55="",0,'CPT (t)'!J55)+IF('JSO (t)'!J55="",0,'JSO (t)'!J55))</f>
        <v>1.8566461259177844</v>
      </c>
      <c r="K55" s="252">
        <f>IF($C55="","",IF('DUOS (t)'!K55="",0,'DUOS (t)'!K55)+IF('TUOS (t)'!K55="",0,'TUOS (t)'!K55)+IF('CCF (t)'!K55="",0,'CCF (t)'!K55)+IF('CPT (t)'!K55="",0,'CPT (t)'!K55)+IF('JSO (t)'!K55="",0,'JSO (t)'!K55))</f>
        <v>1.0566461259177844</v>
      </c>
      <c r="L55" s="252">
        <f>IF($C55="","",IF('DUOS (t)'!L55="",0,'DUOS (t)'!L55)+IF('TUOS (t)'!L55="",0,'TUOS (t)'!L55)+IF('CCF (t)'!L55="",0,'CCF (t)'!L55)+IF('CPT (t)'!L55="",0,'CPT (t)'!L55)+IF('JSO (t)'!L55="",0,'JSO (t)'!L55))</f>
        <v>0</v>
      </c>
      <c r="M55" s="252">
        <f>IF($C55="","",IF('DUOS (t)'!M55="",0,'DUOS (t)'!M55)+IF('TUOS (t)'!M55="",0,'TUOS (t)'!M55)+IF('CCF (t)'!M55="",0,'CCF (t)'!M55)+IF('CPT (t)'!M55="",0,'CPT (t)'!M55)+IF('JSO (t)'!M55="",0,'JSO (t)'!M55))</f>
        <v>0</v>
      </c>
      <c r="N55" s="252">
        <f>IF($C55="","",IF('DUOS (t)'!N55="",0,'DUOS (t)'!N55)+IF('TUOS (t)'!N55="",0,'TUOS (t)'!N55)+IF('CCF (t)'!N55="",0,'CCF (t)'!N55)+IF('CPT (t)'!N55="",0,'CPT (t)'!N55)+IF('JSO (t)'!N55="",0,'JSO (t)'!N55))</f>
        <v>0</v>
      </c>
      <c r="O55" s="252">
        <f>IF($C55="","",IF('DUOS (t)'!O55="",0,'DUOS (t)'!O55)+IF('TUOS (t)'!O55="",0,'TUOS (t)'!O55)+IF('CCF (t)'!O55="",0,'CCF (t)'!O55)+IF('CPT (t)'!O55="",0,'CPT (t)'!O55)+IF('JSO (t)'!O55="",0,'JSO (t)'!O55))</f>
        <v>0</v>
      </c>
      <c r="P55" s="252">
        <f>IF($C55="","",IF('DUOS (t)'!P55="",0,'DUOS (t)'!P55)+IF('TUOS (t)'!P55="",0,'TUOS (t)'!P55)+IF('CCF (t)'!P55="",0,'CCF (t)'!P55)+IF('CPT (t)'!P55="",0,'CPT (t)'!P55)+IF('JSO (t)'!P55="",0,'JSO (t)'!P55))</f>
        <v>0</v>
      </c>
      <c r="Q55" s="252">
        <f>IF($C55="","",IF('DUOS (t)'!Q55="",0,'DUOS (t)'!Q55)+IF('TUOS (t)'!Q55="",0,'TUOS (t)'!Q55)+IF('CCF (t)'!Q55="",0,'CCF (t)'!Q55)+IF('CPT (t)'!Q55="",0,'CPT (t)'!Q55)+IF('JSO (t)'!Q55="",0,'JSO (t)'!Q55))</f>
        <v>4</v>
      </c>
      <c r="R55" s="252">
        <f>IF($C55="","",IF('DUOS (t)'!R55="",0,'DUOS (t)'!R55)+IF('TUOS (t)'!R55="",0,'TUOS (t)'!R55)+IF('CCF (t)'!R55="",0,'CCF (t)'!R55)+IF('CPT (t)'!R55="",0,'CPT (t)'!R55)+IF('JSO (t)'!R55="",0,'JSO (t)'!R55))</f>
        <v>0</v>
      </c>
      <c r="S55" s="252">
        <f>IF($C55="","",IF('DUOS (t)'!S55="",0,'DUOS (t)'!S55)+IF('TUOS (t)'!S55="",0,'TUOS (t)'!S55)+IF('CCF (t)'!S55="",0,'CCF (t)'!S55)+IF('CPT (t)'!S55="",0,'CPT (t)'!S55)+IF('JSO (t)'!S55="",0,'JSO (t)'!S55))</f>
        <v>4</v>
      </c>
      <c r="T55" s="198"/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800</v>
      </c>
      <c r="AD55" s="213">
        <f>SUMPRODUCT($H55:$O55,'Q (t)'!$H55:$O55)/100</f>
        <v>1780.1430448054518</v>
      </c>
      <c r="AE55" s="213">
        <f>SUMPRODUCT($P55:$W55,'Q (t)'!$P55:$W55)/1000</f>
        <v>1200</v>
      </c>
      <c r="AF55" s="213">
        <f>SUMPRODUCT($X55:$AA55,'Q (t)'!$X55:$AA55)/1000</f>
        <v>0</v>
      </c>
      <c r="AG55" s="213">
        <f t="shared" si="2"/>
        <v>3780.1430448054516</v>
      </c>
      <c r="AH55" s="205"/>
      <c r="AI55" s="399">
        <f>IFERROR(AC55/'NUOS (t-1)'!AC55-1,"")</f>
        <v>2.564102564102555E-2</v>
      </c>
      <c r="AJ55" s="399">
        <f>IFERROR(AD55/'NUOS (t-1)'!AD55-1,"")</f>
        <v>0.21073457444429833</v>
      </c>
      <c r="AK55" s="399">
        <f>IFERROR(AE55/'NUOS (t-1)'!AE55-1,"")</f>
        <v>2.564102564102555E-2</v>
      </c>
      <c r="AL55" s="399" t="str">
        <f>IFERROR(AF55/'NUOS (t-1)'!AF55-1,"")</f>
        <v/>
      </c>
      <c r="AM55" s="399">
        <f>IFERROR(AG55/'NUOS (t-1)'!AG55-1,"")</f>
        <v>0.10520803578792837</v>
      </c>
      <c r="AN55" s="205"/>
    </row>
    <row r="56" spans="3:40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f>IF($C56="","",IF('DUOS (t)'!G56="",0,'DUOS (t)'!G56)+IF('TUOS (t)'!G56="",0,'TUOS (t)'!G56)+IF('CCF (t)'!G56="",0,'CCF (t)'!G56)+IF('CPT (t)'!G56="",0,'CPT (t)'!G56)+IF('JSO (t)'!G56="",0,'JSO (t)'!G56))</f>
        <v>800000</v>
      </c>
      <c r="H56" s="252">
        <f>IF($C56="","",IF('DUOS (t)'!H56="",0,'DUOS (t)'!H56)+IF('TUOS (t)'!H56="",0,'TUOS (t)'!H56)+IF('CCF (t)'!H56="",0,'CCF (t)'!H56)+IF('CPT (t)'!H56="",0,'CPT (t)'!H56)+IF('JSO (t)'!H56="",0,'JSO (t)'!H56))</f>
        <v>0</v>
      </c>
      <c r="I56" s="252">
        <f>IF($C56="","",IF('DUOS (t)'!I56="",0,'DUOS (t)'!I56)+IF('TUOS (t)'!I56="",0,'TUOS (t)'!I56)+IF('CCF (t)'!I56="",0,'CCF (t)'!I56)+IF('CPT (t)'!I56="",0,'CPT (t)'!I56)+IF('JSO (t)'!I56="",0,'JSO (t)'!I56))</f>
        <v>2.3566461259177842</v>
      </c>
      <c r="J56" s="252">
        <f>IF($C56="","",IF('DUOS (t)'!J56="",0,'DUOS (t)'!J56)+IF('TUOS (t)'!J56="",0,'TUOS (t)'!J56)+IF('CCF (t)'!J56="",0,'CCF (t)'!J56)+IF('CPT (t)'!J56="",0,'CPT (t)'!J56)+IF('JSO (t)'!J56="",0,'JSO (t)'!J56))</f>
        <v>1.8566461259177844</v>
      </c>
      <c r="K56" s="252">
        <f>IF($C56="","",IF('DUOS (t)'!K56="",0,'DUOS (t)'!K56)+IF('TUOS (t)'!K56="",0,'TUOS (t)'!K56)+IF('CCF (t)'!K56="",0,'CCF (t)'!K56)+IF('CPT (t)'!K56="",0,'CPT (t)'!K56)+IF('JSO (t)'!K56="",0,'JSO (t)'!K56))</f>
        <v>1.0566461259177844</v>
      </c>
      <c r="L56" s="252">
        <f>IF($C56="","",IF('DUOS (t)'!L56="",0,'DUOS (t)'!L56)+IF('TUOS (t)'!L56="",0,'TUOS (t)'!L56)+IF('CCF (t)'!L56="",0,'CCF (t)'!L56)+IF('CPT (t)'!L56="",0,'CPT (t)'!L56)+IF('JSO (t)'!L56="",0,'JSO (t)'!L56))</f>
        <v>0</v>
      </c>
      <c r="M56" s="252">
        <f>IF($C56="","",IF('DUOS (t)'!M56="",0,'DUOS (t)'!M56)+IF('TUOS (t)'!M56="",0,'TUOS (t)'!M56)+IF('CCF (t)'!M56="",0,'CCF (t)'!M56)+IF('CPT (t)'!M56="",0,'CPT (t)'!M56)+IF('JSO (t)'!M56="",0,'JSO (t)'!M56))</f>
        <v>0</v>
      </c>
      <c r="N56" s="252">
        <f>IF($C56="","",IF('DUOS (t)'!N56="",0,'DUOS (t)'!N56)+IF('TUOS (t)'!N56="",0,'TUOS (t)'!N56)+IF('CCF (t)'!N56="",0,'CCF (t)'!N56)+IF('CPT (t)'!N56="",0,'CPT (t)'!N56)+IF('JSO (t)'!N56="",0,'JSO (t)'!N56))</f>
        <v>0</v>
      </c>
      <c r="O56" s="252">
        <f>IF($C56="","",IF('DUOS (t)'!O56="",0,'DUOS (t)'!O56)+IF('TUOS (t)'!O56="",0,'TUOS (t)'!O56)+IF('CCF (t)'!O56="",0,'CCF (t)'!O56)+IF('CPT (t)'!O56="",0,'CPT (t)'!O56)+IF('JSO (t)'!O56="",0,'JSO (t)'!O56))</f>
        <v>0</v>
      </c>
      <c r="P56" s="252">
        <f>IF($C56="","",IF('DUOS (t)'!P56="",0,'DUOS (t)'!P56)+IF('TUOS (t)'!P56="",0,'TUOS (t)'!P56)+IF('CCF (t)'!P56="",0,'CCF (t)'!P56)+IF('CPT (t)'!P56="",0,'CPT (t)'!P56)+IF('JSO (t)'!P56="",0,'JSO (t)'!P56))</f>
        <v>0</v>
      </c>
      <c r="Q56" s="252">
        <f>IF($C56="","",IF('DUOS (t)'!Q56="",0,'DUOS (t)'!Q56)+IF('TUOS (t)'!Q56="",0,'TUOS (t)'!Q56)+IF('CCF (t)'!Q56="",0,'CCF (t)'!Q56)+IF('CPT (t)'!Q56="",0,'CPT (t)'!Q56)+IF('JSO (t)'!Q56="",0,'JSO (t)'!Q56))</f>
        <v>4</v>
      </c>
      <c r="R56" s="252">
        <f>IF($C56="","",IF('DUOS (t)'!R56="",0,'DUOS (t)'!R56)+IF('TUOS (t)'!R56="",0,'TUOS (t)'!R56)+IF('CCF (t)'!R56="",0,'CCF (t)'!R56)+IF('CPT (t)'!R56="",0,'CPT (t)'!R56)+IF('JSO (t)'!R56="",0,'JSO (t)'!R56))</f>
        <v>0</v>
      </c>
      <c r="S56" s="252">
        <f>IF($C56="","",IF('DUOS (t)'!S56="",0,'DUOS (t)'!S56)+IF('TUOS (t)'!S56="",0,'TUOS (t)'!S56)+IF('CCF (t)'!S56="",0,'CCF (t)'!S56)+IF('CPT (t)'!S56="",0,'CPT (t)'!S56)+IF('JSO (t)'!S56="",0,'JSO (t)'!S56))</f>
        <v>4</v>
      </c>
      <c r="T56" s="198"/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800</v>
      </c>
      <c r="AD56" s="213">
        <f>SUMPRODUCT($H56:$O56,'Q (t)'!$H56:$O56)/100</f>
        <v>1780.1430448054518</v>
      </c>
      <c r="AE56" s="213">
        <f>SUMPRODUCT($P56:$W56,'Q (t)'!$P56:$W56)/1000</f>
        <v>1200</v>
      </c>
      <c r="AF56" s="213">
        <f>SUMPRODUCT($X56:$AA56,'Q (t)'!$X56:$AA56)/1000</f>
        <v>0</v>
      </c>
      <c r="AG56" s="213">
        <f t="shared" si="2"/>
        <v>3780.1430448054516</v>
      </c>
      <c r="AH56" s="205"/>
      <c r="AI56" s="399">
        <f>IFERROR(AC56/'NUOS (t-1)'!AC56-1,"")</f>
        <v>2.564102564102555E-2</v>
      </c>
      <c r="AJ56" s="399">
        <f>IFERROR(AD56/'NUOS (t-1)'!AD56-1,"")</f>
        <v>1.2965883500150968</v>
      </c>
      <c r="AK56" s="399">
        <f>IFERROR(AE56/'NUOS (t-1)'!AE56-1,"")</f>
        <v>2.564102564102555E-2</v>
      </c>
      <c r="AL56" s="399" t="str">
        <f>IFERROR(AF56/'NUOS (t-1)'!AF56-1,"")</f>
        <v/>
      </c>
      <c r="AM56" s="399">
        <f>IFERROR(AG56/'NUOS (t-1)'!AG56-1,"")</f>
        <v>0.38714482631272018</v>
      </c>
      <c r="AN56" s="205"/>
    </row>
    <row r="57" spans="3:40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f>IF($C57="","",IF('DUOS (t)'!G57="",0,'DUOS (t)'!G57)+IF('TUOS (t)'!G57="",0,'TUOS (t)'!G57)+IF('CCF (t)'!G57="",0,'CCF (t)'!G57)+IF('CPT (t)'!G57="",0,'CPT (t)'!G57)+IF('JSO (t)'!G57="",0,'JSO (t)'!G57))</f>
        <v>800000</v>
      </c>
      <c r="H57" s="252">
        <f>IF($C57="","",IF('DUOS (t)'!H57="",0,'DUOS (t)'!H57)+IF('TUOS (t)'!H57="",0,'TUOS (t)'!H57)+IF('CCF (t)'!H57="",0,'CCF (t)'!H57)+IF('CPT (t)'!H57="",0,'CPT (t)'!H57)+IF('JSO (t)'!H57="",0,'JSO (t)'!H57))</f>
        <v>0</v>
      </c>
      <c r="I57" s="252">
        <f>IF($C57="","",IF('DUOS (t)'!I57="",0,'DUOS (t)'!I57)+IF('TUOS (t)'!I57="",0,'TUOS (t)'!I57)+IF('CCF (t)'!I57="",0,'CCF (t)'!I57)+IF('CPT (t)'!I57="",0,'CPT (t)'!I57)+IF('JSO (t)'!I57="",0,'JSO (t)'!I57))</f>
        <v>2.3566461259177842</v>
      </c>
      <c r="J57" s="252">
        <f>IF($C57="","",IF('DUOS (t)'!J57="",0,'DUOS (t)'!J57)+IF('TUOS (t)'!J57="",0,'TUOS (t)'!J57)+IF('CCF (t)'!J57="",0,'CCF (t)'!J57)+IF('CPT (t)'!J57="",0,'CPT (t)'!J57)+IF('JSO (t)'!J57="",0,'JSO (t)'!J57))</f>
        <v>1.8566461259177844</v>
      </c>
      <c r="K57" s="252">
        <f>IF($C57="","",IF('DUOS (t)'!K57="",0,'DUOS (t)'!K57)+IF('TUOS (t)'!K57="",0,'TUOS (t)'!K57)+IF('CCF (t)'!K57="",0,'CCF (t)'!K57)+IF('CPT (t)'!K57="",0,'CPT (t)'!K57)+IF('JSO (t)'!K57="",0,'JSO (t)'!K57))</f>
        <v>1.0566461259177844</v>
      </c>
      <c r="L57" s="252">
        <f>IF($C57="","",IF('DUOS (t)'!L57="",0,'DUOS (t)'!L57)+IF('TUOS (t)'!L57="",0,'TUOS (t)'!L57)+IF('CCF (t)'!L57="",0,'CCF (t)'!L57)+IF('CPT (t)'!L57="",0,'CPT (t)'!L57)+IF('JSO (t)'!L57="",0,'JSO (t)'!L57))</f>
        <v>0</v>
      </c>
      <c r="M57" s="252">
        <f>IF($C57="","",IF('DUOS (t)'!M57="",0,'DUOS (t)'!M57)+IF('TUOS (t)'!M57="",0,'TUOS (t)'!M57)+IF('CCF (t)'!M57="",0,'CCF (t)'!M57)+IF('CPT (t)'!M57="",0,'CPT (t)'!M57)+IF('JSO (t)'!M57="",0,'JSO (t)'!M57))</f>
        <v>0</v>
      </c>
      <c r="N57" s="252">
        <f>IF($C57="","",IF('DUOS (t)'!N57="",0,'DUOS (t)'!N57)+IF('TUOS (t)'!N57="",0,'TUOS (t)'!N57)+IF('CCF (t)'!N57="",0,'CCF (t)'!N57)+IF('CPT (t)'!N57="",0,'CPT (t)'!N57)+IF('JSO (t)'!N57="",0,'JSO (t)'!N57))</f>
        <v>0</v>
      </c>
      <c r="O57" s="252">
        <f>IF($C57="","",IF('DUOS (t)'!O57="",0,'DUOS (t)'!O57)+IF('TUOS (t)'!O57="",0,'TUOS (t)'!O57)+IF('CCF (t)'!O57="",0,'CCF (t)'!O57)+IF('CPT (t)'!O57="",0,'CPT (t)'!O57)+IF('JSO (t)'!O57="",0,'JSO (t)'!O57))</f>
        <v>0</v>
      </c>
      <c r="P57" s="252">
        <f>IF($C57="","",IF('DUOS (t)'!P57="",0,'DUOS (t)'!P57)+IF('TUOS (t)'!P57="",0,'TUOS (t)'!P57)+IF('CCF (t)'!P57="",0,'CCF (t)'!P57)+IF('CPT (t)'!P57="",0,'CPT (t)'!P57)+IF('JSO (t)'!P57="",0,'JSO (t)'!P57))</f>
        <v>0</v>
      </c>
      <c r="Q57" s="252">
        <f>IF($C57="","",IF('DUOS (t)'!Q57="",0,'DUOS (t)'!Q57)+IF('TUOS (t)'!Q57="",0,'TUOS (t)'!Q57)+IF('CCF (t)'!Q57="",0,'CCF (t)'!Q57)+IF('CPT (t)'!Q57="",0,'CPT (t)'!Q57)+IF('JSO (t)'!Q57="",0,'JSO (t)'!Q57))</f>
        <v>4</v>
      </c>
      <c r="R57" s="252">
        <f>IF($C57="","",IF('DUOS (t)'!R57="",0,'DUOS (t)'!R57)+IF('TUOS (t)'!R57="",0,'TUOS (t)'!R57)+IF('CCF (t)'!R57="",0,'CCF (t)'!R57)+IF('CPT (t)'!R57="",0,'CPT (t)'!R57)+IF('JSO (t)'!R57="",0,'JSO (t)'!R57))</f>
        <v>0</v>
      </c>
      <c r="S57" s="252">
        <f>IF($C57="","",IF('DUOS (t)'!S57="",0,'DUOS (t)'!S57)+IF('TUOS (t)'!S57="",0,'TUOS (t)'!S57)+IF('CCF (t)'!S57="",0,'CCF (t)'!S57)+IF('CPT (t)'!S57="",0,'CPT (t)'!S57)+IF('JSO (t)'!S57="",0,'JSO (t)'!S57))</f>
        <v>4</v>
      </c>
      <c r="T57" s="198"/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800</v>
      </c>
      <c r="AD57" s="213">
        <f>SUMPRODUCT($H57:$O57,'Q (t)'!$H57:$O57)/100</f>
        <v>1780.1430448054518</v>
      </c>
      <c r="AE57" s="213">
        <f>SUMPRODUCT($P57:$W57,'Q (t)'!$P57:$W57)/1000</f>
        <v>1200</v>
      </c>
      <c r="AF57" s="213">
        <f>SUMPRODUCT($X57:$AA57,'Q (t)'!$X57:$AA57)/1000</f>
        <v>0</v>
      </c>
      <c r="AG57" s="213">
        <f t="shared" si="2"/>
        <v>3780.1430448054516</v>
      </c>
      <c r="AH57" s="205"/>
      <c r="AI57" s="399">
        <f>IFERROR(AC57/'NUOS (t-1)'!AC57-1,"")</f>
        <v>2.564102564102555E-2</v>
      </c>
      <c r="AJ57" s="399">
        <f>IFERROR(AD57/'NUOS (t-1)'!AD57-1,"")</f>
        <v>0.21073457444429833</v>
      </c>
      <c r="AK57" s="399">
        <f>IFERROR(AE57/'NUOS (t-1)'!AE57-1,"")</f>
        <v>2.564102564102555E-2</v>
      </c>
      <c r="AL57" s="399" t="str">
        <f>IFERROR(AF57/'NUOS (t-1)'!AF57-1,"")</f>
        <v/>
      </c>
      <c r="AM57" s="399">
        <f>IFERROR(AG57/'NUOS (t-1)'!AG57-1,"")</f>
        <v>0.10520803578792837</v>
      </c>
      <c r="AN57" s="205"/>
    </row>
    <row r="58" spans="3:40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f>IF($C58="","",IF('DUOS (t)'!G58="",0,'DUOS (t)'!G58)+IF('TUOS (t)'!G58="",0,'TUOS (t)'!G58)+IF('CCF (t)'!G58="",0,'CCF (t)'!G58)+IF('CPT (t)'!G58="",0,'CPT (t)'!G58)+IF('JSO (t)'!G58="",0,'JSO (t)'!G58))</f>
        <v>800000</v>
      </c>
      <c r="H58" s="252">
        <f>IF($C58="","",IF('DUOS (t)'!H58="",0,'DUOS (t)'!H58)+IF('TUOS (t)'!H58="",0,'TUOS (t)'!H58)+IF('CCF (t)'!H58="",0,'CCF (t)'!H58)+IF('CPT (t)'!H58="",0,'CPT (t)'!H58)+IF('JSO (t)'!H58="",0,'JSO (t)'!H58))</f>
        <v>0</v>
      </c>
      <c r="I58" s="252">
        <f>IF($C58="","",IF('DUOS (t)'!I58="",0,'DUOS (t)'!I58)+IF('TUOS (t)'!I58="",0,'TUOS (t)'!I58)+IF('CCF (t)'!I58="",0,'CCF (t)'!I58)+IF('CPT (t)'!I58="",0,'CPT (t)'!I58)+IF('JSO (t)'!I58="",0,'JSO (t)'!I58))</f>
        <v>2.3566461259177842</v>
      </c>
      <c r="J58" s="252">
        <f>IF($C58="","",IF('DUOS (t)'!J58="",0,'DUOS (t)'!J58)+IF('TUOS (t)'!J58="",0,'TUOS (t)'!J58)+IF('CCF (t)'!J58="",0,'CCF (t)'!J58)+IF('CPT (t)'!J58="",0,'CPT (t)'!J58)+IF('JSO (t)'!J58="",0,'JSO (t)'!J58))</f>
        <v>1.8566461259177844</v>
      </c>
      <c r="K58" s="252">
        <f>IF($C58="","",IF('DUOS (t)'!K58="",0,'DUOS (t)'!K58)+IF('TUOS (t)'!K58="",0,'TUOS (t)'!K58)+IF('CCF (t)'!K58="",0,'CCF (t)'!K58)+IF('CPT (t)'!K58="",0,'CPT (t)'!K58)+IF('JSO (t)'!K58="",0,'JSO (t)'!K58))</f>
        <v>1.0566461259177844</v>
      </c>
      <c r="L58" s="252">
        <f>IF($C58="","",IF('DUOS (t)'!L58="",0,'DUOS (t)'!L58)+IF('TUOS (t)'!L58="",0,'TUOS (t)'!L58)+IF('CCF (t)'!L58="",0,'CCF (t)'!L58)+IF('CPT (t)'!L58="",0,'CPT (t)'!L58)+IF('JSO (t)'!L58="",0,'JSO (t)'!L58))</f>
        <v>0</v>
      </c>
      <c r="M58" s="252">
        <f>IF($C58="","",IF('DUOS (t)'!M58="",0,'DUOS (t)'!M58)+IF('TUOS (t)'!M58="",0,'TUOS (t)'!M58)+IF('CCF (t)'!M58="",0,'CCF (t)'!M58)+IF('CPT (t)'!M58="",0,'CPT (t)'!M58)+IF('JSO (t)'!M58="",0,'JSO (t)'!M58))</f>
        <v>0</v>
      </c>
      <c r="N58" s="252">
        <f>IF($C58="","",IF('DUOS (t)'!N58="",0,'DUOS (t)'!N58)+IF('TUOS (t)'!N58="",0,'TUOS (t)'!N58)+IF('CCF (t)'!N58="",0,'CCF (t)'!N58)+IF('CPT (t)'!N58="",0,'CPT (t)'!N58)+IF('JSO (t)'!N58="",0,'JSO (t)'!N58))</f>
        <v>0</v>
      </c>
      <c r="O58" s="252">
        <f>IF($C58="","",IF('DUOS (t)'!O58="",0,'DUOS (t)'!O58)+IF('TUOS (t)'!O58="",0,'TUOS (t)'!O58)+IF('CCF (t)'!O58="",0,'CCF (t)'!O58)+IF('CPT (t)'!O58="",0,'CPT (t)'!O58)+IF('JSO (t)'!O58="",0,'JSO (t)'!O58))</f>
        <v>0</v>
      </c>
      <c r="P58" s="252">
        <f>IF($C58="","",IF('DUOS (t)'!P58="",0,'DUOS (t)'!P58)+IF('TUOS (t)'!P58="",0,'TUOS (t)'!P58)+IF('CCF (t)'!P58="",0,'CCF (t)'!P58)+IF('CPT (t)'!P58="",0,'CPT (t)'!P58)+IF('JSO (t)'!P58="",0,'JSO (t)'!P58))</f>
        <v>0</v>
      </c>
      <c r="Q58" s="252">
        <f>IF($C58="","",IF('DUOS (t)'!Q58="",0,'DUOS (t)'!Q58)+IF('TUOS (t)'!Q58="",0,'TUOS (t)'!Q58)+IF('CCF (t)'!Q58="",0,'CCF (t)'!Q58)+IF('CPT (t)'!Q58="",0,'CPT (t)'!Q58)+IF('JSO (t)'!Q58="",0,'JSO (t)'!Q58))</f>
        <v>4</v>
      </c>
      <c r="R58" s="252">
        <f>IF($C58="","",IF('DUOS (t)'!R58="",0,'DUOS (t)'!R58)+IF('TUOS (t)'!R58="",0,'TUOS (t)'!R58)+IF('CCF (t)'!R58="",0,'CCF (t)'!R58)+IF('CPT (t)'!R58="",0,'CPT (t)'!R58)+IF('JSO (t)'!R58="",0,'JSO (t)'!R58))</f>
        <v>0</v>
      </c>
      <c r="S58" s="252">
        <f>IF($C58="","",IF('DUOS (t)'!S58="",0,'DUOS (t)'!S58)+IF('TUOS (t)'!S58="",0,'TUOS (t)'!S58)+IF('CCF (t)'!S58="",0,'CCF (t)'!S58)+IF('CPT (t)'!S58="",0,'CPT (t)'!S58)+IF('JSO (t)'!S58="",0,'JSO (t)'!S58))</f>
        <v>4</v>
      </c>
      <c r="T58" s="198"/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800</v>
      </c>
      <c r="AD58" s="213">
        <f>SUMPRODUCT($H58:$O58,'Q (t)'!$H58:$O58)/100</f>
        <v>1780.1430448054518</v>
      </c>
      <c r="AE58" s="213">
        <f>SUMPRODUCT($P58:$W58,'Q (t)'!$P58:$W58)/1000</f>
        <v>1200</v>
      </c>
      <c r="AF58" s="213">
        <f>SUMPRODUCT($X58:$AA58,'Q (t)'!$X58:$AA58)/1000</f>
        <v>0</v>
      </c>
      <c r="AG58" s="213">
        <f t="shared" si="2"/>
        <v>3780.1430448054516</v>
      </c>
      <c r="AH58" s="205"/>
      <c r="AI58" s="399">
        <f>IFERROR(AC58/'NUOS (t-1)'!AC58-1,"")</f>
        <v>2.564102564102555E-2</v>
      </c>
      <c r="AJ58" s="399">
        <f>IFERROR(AD58/'NUOS (t-1)'!AD58-1,"")</f>
        <v>0.21073457444429833</v>
      </c>
      <c r="AK58" s="399">
        <f>IFERROR(AE58/'NUOS (t-1)'!AE58-1,"")</f>
        <v>2.564102564102555E-2</v>
      </c>
      <c r="AL58" s="399" t="str">
        <f>IFERROR(AF58/'NUOS (t-1)'!AF58-1,"")</f>
        <v/>
      </c>
      <c r="AM58" s="399">
        <f>IFERROR(AG58/'NUOS (t-1)'!AG58-1,"")</f>
        <v>0.10520803578792837</v>
      </c>
      <c r="AN58" s="205"/>
    </row>
    <row r="59" spans="3:40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f>IF($C59="","",IF('DUOS (t)'!G59="",0,'DUOS (t)'!G59)+IF('TUOS (t)'!G59="",0,'TUOS (t)'!G59)+IF('CCF (t)'!G59="",0,'CCF (t)'!G59)+IF('CPT (t)'!G59="",0,'CPT (t)'!G59)+IF('JSO (t)'!G59="",0,'JSO (t)'!G59))</f>
        <v>800000</v>
      </c>
      <c r="H59" s="252">
        <f>IF($C59="","",IF('DUOS (t)'!H59="",0,'DUOS (t)'!H59)+IF('TUOS (t)'!H59="",0,'TUOS (t)'!H59)+IF('CCF (t)'!H59="",0,'CCF (t)'!H59)+IF('CPT (t)'!H59="",0,'CPT (t)'!H59)+IF('JSO (t)'!H59="",0,'JSO (t)'!H59))</f>
        <v>0</v>
      </c>
      <c r="I59" s="252">
        <f>IF($C59="","",IF('DUOS (t)'!I59="",0,'DUOS (t)'!I59)+IF('TUOS (t)'!I59="",0,'TUOS (t)'!I59)+IF('CCF (t)'!I59="",0,'CCF (t)'!I59)+IF('CPT (t)'!I59="",0,'CPT (t)'!I59)+IF('JSO (t)'!I59="",0,'JSO (t)'!I59))</f>
        <v>2.3566461259177842</v>
      </c>
      <c r="J59" s="252">
        <f>IF($C59="","",IF('DUOS (t)'!J59="",0,'DUOS (t)'!J59)+IF('TUOS (t)'!J59="",0,'TUOS (t)'!J59)+IF('CCF (t)'!J59="",0,'CCF (t)'!J59)+IF('CPT (t)'!J59="",0,'CPT (t)'!J59)+IF('JSO (t)'!J59="",0,'JSO (t)'!J59))</f>
        <v>1.8566461259177844</v>
      </c>
      <c r="K59" s="252">
        <f>IF($C59="","",IF('DUOS (t)'!K59="",0,'DUOS (t)'!K59)+IF('TUOS (t)'!K59="",0,'TUOS (t)'!K59)+IF('CCF (t)'!K59="",0,'CCF (t)'!K59)+IF('CPT (t)'!K59="",0,'CPT (t)'!K59)+IF('JSO (t)'!K59="",0,'JSO (t)'!K59))</f>
        <v>1.0566461259177844</v>
      </c>
      <c r="L59" s="252">
        <f>IF($C59="","",IF('DUOS (t)'!L59="",0,'DUOS (t)'!L59)+IF('TUOS (t)'!L59="",0,'TUOS (t)'!L59)+IF('CCF (t)'!L59="",0,'CCF (t)'!L59)+IF('CPT (t)'!L59="",0,'CPT (t)'!L59)+IF('JSO (t)'!L59="",0,'JSO (t)'!L59))</f>
        <v>0</v>
      </c>
      <c r="M59" s="252">
        <f>IF($C59="","",IF('DUOS (t)'!M59="",0,'DUOS (t)'!M59)+IF('TUOS (t)'!M59="",0,'TUOS (t)'!M59)+IF('CCF (t)'!M59="",0,'CCF (t)'!M59)+IF('CPT (t)'!M59="",0,'CPT (t)'!M59)+IF('JSO (t)'!M59="",0,'JSO (t)'!M59))</f>
        <v>0</v>
      </c>
      <c r="N59" s="252">
        <f>IF($C59="","",IF('DUOS (t)'!N59="",0,'DUOS (t)'!N59)+IF('TUOS (t)'!N59="",0,'TUOS (t)'!N59)+IF('CCF (t)'!N59="",0,'CCF (t)'!N59)+IF('CPT (t)'!N59="",0,'CPT (t)'!N59)+IF('JSO (t)'!N59="",0,'JSO (t)'!N59))</f>
        <v>0</v>
      </c>
      <c r="O59" s="252">
        <f>IF($C59="","",IF('DUOS (t)'!O59="",0,'DUOS (t)'!O59)+IF('TUOS (t)'!O59="",0,'TUOS (t)'!O59)+IF('CCF (t)'!O59="",0,'CCF (t)'!O59)+IF('CPT (t)'!O59="",0,'CPT (t)'!O59)+IF('JSO (t)'!O59="",0,'JSO (t)'!O59))</f>
        <v>0</v>
      </c>
      <c r="P59" s="252">
        <f>IF($C59="","",IF('DUOS (t)'!P59="",0,'DUOS (t)'!P59)+IF('TUOS (t)'!P59="",0,'TUOS (t)'!P59)+IF('CCF (t)'!P59="",0,'CCF (t)'!P59)+IF('CPT (t)'!P59="",0,'CPT (t)'!P59)+IF('JSO (t)'!P59="",0,'JSO (t)'!P59))</f>
        <v>0</v>
      </c>
      <c r="Q59" s="252">
        <f>IF($C59="","",IF('DUOS (t)'!Q59="",0,'DUOS (t)'!Q59)+IF('TUOS (t)'!Q59="",0,'TUOS (t)'!Q59)+IF('CCF (t)'!Q59="",0,'CCF (t)'!Q59)+IF('CPT (t)'!Q59="",0,'CPT (t)'!Q59)+IF('JSO (t)'!Q59="",0,'JSO (t)'!Q59))</f>
        <v>4</v>
      </c>
      <c r="R59" s="252">
        <f>IF($C59="","",IF('DUOS (t)'!R59="",0,'DUOS (t)'!R59)+IF('TUOS (t)'!R59="",0,'TUOS (t)'!R59)+IF('CCF (t)'!R59="",0,'CCF (t)'!R59)+IF('CPT (t)'!R59="",0,'CPT (t)'!R59)+IF('JSO (t)'!R59="",0,'JSO (t)'!R59))</f>
        <v>0</v>
      </c>
      <c r="S59" s="252">
        <f>IF($C59="","",IF('DUOS (t)'!S59="",0,'DUOS (t)'!S59)+IF('TUOS (t)'!S59="",0,'TUOS (t)'!S59)+IF('CCF (t)'!S59="",0,'CCF (t)'!S59)+IF('CPT (t)'!S59="",0,'CPT (t)'!S59)+IF('JSO (t)'!S59="",0,'JSO (t)'!S59))</f>
        <v>4</v>
      </c>
      <c r="T59" s="198"/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800</v>
      </c>
      <c r="AD59" s="213">
        <f>SUMPRODUCT($H59:$O59,'Q (t)'!$H59:$O59)/100</f>
        <v>1780.1430448054518</v>
      </c>
      <c r="AE59" s="213">
        <f>SUMPRODUCT($P59:$W59,'Q (t)'!$P59:$W59)/1000</f>
        <v>1200</v>
      </c>
      <c r="AF59" s="213">
        <f>SUMPRODUCT($X59:$AA59,'Q (t)'!$X59:$AA59)/1000</f>
        <v>0</v>
      </c>
      <c r="AG59" s="213">
        <f t="shared" si="2"/>
        <v>3780.1430448054516</v>
      </c>
      <c r="AH59" s="205"/>
      <c r="AI59" s="399">
        <f>IFERROR(AC59/'NUOS (t-1)'!AC59-1,"")</f>
        <v>2.564102564102555E-2</v>
      </c>
      <c r="AJ59" s="399">
        <f>IFERROR(AD59/'NUOS (t-1)'!AD59-1,"")</f>
        <v>0.21073457444429833</v>
      </c>
      <c r="AK59" s="399">
        <f>IFERROR(AE59/'NUOS (t-1)'!AE59-1,"")</f>
        <v>2.564102564102555E-2</v>
      </c>
      <c r="AL59" s="399" t="str">
        <f>IFERROR(AF59/'NUOS (t-1)'!AF59-1,"")</f>
        <v/>
      </c>
      <c r="AM59" s="399">
        <f>IFERROR(AG59/'NUOS (t-1)'!AG59-1,"")</f>
        <v>0.10520803578792837</v>
      </c>
      <c r="AN59" s="205"/>
    </row>
    <row r="60" spans="3:40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f>IF($C60="","",IF('DUOS (t)'!G60="",0,'DUOS (t)'!G60)+IF('TUOS (t)'!G60="",0,'TUOS (t)'!G60)+IF('CCF (t)'!G60="",0,'CCF (t)'!G60)+IF('CPT (t)'!G60="",0,'CPT (t)'!G60)+IF('JSO (t)'!G60="",0,'JSO (t)'!G60))</f>
        <v>800000</v>
      </c>
      <c r="H60" s="252">
        <f>IF($C60="","",IF('DUOS (t)'!H60="",0,'DUOS (t)'!H60)+IF('TUOS (t)'!H60="",0,'TUOS (t)'!H60)+IF('CCF (t)'!H60="",0,'CCF (t)'!H60)+IF('CPT (t)'!H60="",0,'CPT (t)'!H60)+IF('JSO (t)'!H60="",0,'JSO (t)'!H60))</f>
        <v>0</v>
      </c>
      <c r="I60" s="252">
        <f>IF($C60="","",IF('DUOS (t)'!I60="",0,'DUOS (t)'!I60)+IF('TUOS (t)'!I60="",0,'TUOS (t)'!I60)+IF('CCF (t)'!I60="",0,'CCF (t)'!I60)+IF('CPT (t)'!I60="",0,'CPT (t)'!I60)+IF('JSO (t)'!I60="",0,'JSO (t)'!I60))</f>
        <v>2.3566461259177842</v>
      </c>
      <c r="J60" s="252">
        <f>IF($C60="","",IF('DUOS (t)'!J60="",0,'DUOS (t)'!J60)+IF('TUOS (t)'!J60="",0,'TUOS (t)'!J60)+IF('CCF (t)'!J60="",0,'CCF (t)'!J60)+IF('CPT (t)'!J60="",0,'CPT (t)'!J60)+IF('JSO (t)'!J60="",0,'JSO (t)'!J60))</f>
        <v>1.8566461259177844</v>
      </c>
      <c r="K60" s="252">
        <f>IF($C60="","",IF('DUOS (t)'!K60="",0,'DUOS (t)'!K60)+IF('TUOS (t)'!K60="",0,'TUOS (t)'!K60)+IF('CCF (t)'!K60="",0,'CCF (t)'!K60)+IF('CPT (t)'!K60="",0,'CPT (t)'!K60)+IF('JSO (t)'!K60="",0,'JSO (t)'!K60))</f>
        <v>1.0566461259177844</v>
      </c>
      <c r="L60" s="252">
        <f>IF($C60="","",IF('DUOS (t)'!L60="",0,'DUOS (t)'!L60)+IF('TUOS (t)'!L60="",0,'TUOS (t)'!L60)+IF('CCF (t)'!L60="",0,'CCF (t)'!L60)+IF('CPT (t)'!L60="",0,'CPT (t)'!L60)+IF('JSO (t)'!L60="",0,'JSO (t)'!L60))</f>
        <v>0</v>
      </c>
      <c r="M60" s="252">
        <f>IF($C60="","",IF('DUOS (t)'!M60="",0,'DUOS (t)'!M60)+IF('TUOS (t)'!M60="",0,'TUOS (t)'!M60)+IF('CCF (t)'!M60="",0,'CCF (t)'!M60)+IF('CPT (t)'!M60="",0,'CPT (t)'!M60)+IF('JSO (t)'!M60="",0,'JSO (t)'!M60))</f>
        <v>0</v>
      </c>
      <c r="N60" s="252">
        <f>IF($C60="","",IF('DUOS (t)'!N60="",0,'DUOS (t)'!N60)+IF('TUOS (t)'!N60="",0,'TUOS (t)'!N60)+IF('CCF (t)'!N60="",0,'CCF (t)'!N60)+IF('CPT (t)'!N60="",0,'CPT (t)'!N60)+IF('JSO (t)'!N60="",0,'JSO (t)'!N60))</f>
        <v>0</v>
      </c>
      <c r="O60" s="252">
        <f>IF($C60="","",IF('DUOS (t)'!O60="",0,'DUOS (t)'!O60)+IF('TUOS (t)'!O60="",0,'TUOS (t)'!O60)+IF('CCF (t)'!O60="",0,'CCF (t)'!O60)+IF('CPT (t)'!O60="",0,'CPT (t)'!O60)+IF('JSO (t)'!O60="",0,'JSO (t)'!O60))</f>
        <v>0</v>
      </c>
      <c r="P60" s="252">
        <f>IF($C60="","",IF('DUOS (t)'!P60="",0,'DUOS (t)'!P60)+IF('TUOS (t)'!P60="",0,'TUOS (t)'!P60)+IF('CCF (t)'!P60="",0,'CCF (t)'!P60)+IF('CPT (t)'!P60="",0,'CPT (t)'!P60)+IF('JSO (t)'!P60="",0,'JSO (t)'!P60))</f>
        <v>0</v>
      </c>
      <c r="Q60" s="252">
        <f>IF($C60="","",IF('DUOS (t)'!Q60="",0,'DUOS (t)'!Q60)+IF('TUOS (t)'!Q60="",0,'TUOS (t)'!Q60)+IF('CCF (t)'!Q60="",0,'CCF (t)'!Q60)+IF('CPT (t)'!Q60="",0,'CPT (t)'!Q60)+IF('JSO (t)'!Q60="",0,'JSO (t)'!Q60))</f>
        <v>4</v>
      </c>
      <c r="R60" s="252">
        <f>IF($C60="","",IF('DUOS (t)'!R60="",0,'DUOS (t)'!R60)+IF('TUOS (t)'!R60="",0,'TUOS (t)'!R60)+IF('CCF (t)'!R60="",0,'CCF (t)'!R60)+IF('CPT (t)'!R60="",0,'CPT (t)'!R60)+IF('JSO (t)'!R60="",0,'JSO (t)'!R60))</f>
        <v>0</v>
      </c>
      <c r="S60" s="252">
        <f>IF($C60="","",IF('DUOS (t)'!S60="",0,'DUOS (t)'!S60)+IF('TUOS (t)'!S60="",0,'TUOS (t)'!S60)+IF('CCF (t)'!S60="",0,'CCF (t)'!S60)+IF('CPT (t)'!S60="",0,'CPT (t)'!S60)+IF('JSO (t)'!S60="",0,'JSO (t)'!S60))</f>
        <v>4</v>
      </c>
      <c r="T60" s="198"/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800</v>
      </c>
      <c r="AD60" s="213">
        <f>SUMPRODUCT($H60:$O60,'Q (t)'!$H60:$O60)/100</f>
        <v>1780.1430448054518</v>
      </c>
      <c r="AE60" s="213">
        <f>SUMPRODUCT($P60:$W60,'Q (t)'!$P60:$W60)/1000</f>
        <v>1200</v>
      </c>
      <c r="AF60" s="213">
        <f>SUMPRODUCT($X60:$AA60,'Q (t)'!$X60:$AA60)/1000</f>
        <v>0</v>
      </c>
      <c r="AG60" s="213">
        <f t="shared" si="2"/>
        <v>3780.1430448054516</v>
      </c>
      <c r="AH60" s="205"/>
      <c r="AI60" s="399">
        <f>IFERROR(AC60/'NUOS (t-1)'!AC60-1,"")</f>
        <v>2.564102564102555E-2</v>
      </c>
      <c r="AJ60" s="399">
        <f>IFERROR(AD60/'NUOS (t-1)'!AD60-1,"")</f>
        <v>0.21073457444429833</v>
      </c>
      <c r="AK60" s="399">
        <f>IFERROR(AE60/'NUOS (t-1)'!AE60-1,"")</f>
        <v>2.564102564102555E-2</v>
      </c>
      <c r="AL60" s="399" t="str">
        <f>IFERROR(AF60/'NUOS (t-1)'!AF60-1,"")</f>
        <v/>
      </c>
      <c r="AM60" s="399">
        <f>IFERROR(AG60/'NUOS (t-1)'!AG60-1,"")</f>
        <v>0.10520803578792837</v>
      </c>
      <c r="AN60" s="205"/>
    </row>
    <row r="61" spans="3:40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f>IF($C61="","",IF('DUOS (t)'!G61="",0,'DUOS (t)'!G61)+IF('TUOS (t)'!G61="",0,'TUOS (t)'!G61)+IF('CCF (t)'!G61="",0,'CCF (t)'!G61)+IF('CPT (t)'!G61="",0,'CPT (t)'!G61)+IF('JSO (t)'!G61="",0,'JSO (t)'!G61))</f>
        <v>800000</v>
      </c>
      <c r="H61" s="252">
        <f>IF($C61="","",IF('DUOS (t)'!H61="",0,'DUOS (t)'!H61)+IF('TUOS (t)'!H61="",0,'TUOS (t)'!H61)+IF('CCF (t)'!H61="",0,'CCF (t)'!H61)+IF('CPT (t)'!H61="",0,'CPT (t)'!H61)+IF('JSO (t)'!H61="",0,'JSO (t)'!H61))</f>
        <v>0</v>
      </c>
      <c r="I61" s="252">
        <f>IF($C61="","",IF('DUOS (t)'!I61="",0,'DUOS (t)'!I61)+IF('TUOS (t)'!I61="",0,'TUOS (t)'!I61)+IF('CCF (t)'!I61="",0,'CCF (t)'!I61)+IF('CPT (t)'!I61="",0,'CPT (t)'!I61)+IF('JSO (t)'!I61="",0,'JSO (t)'!I61))</f>
        <v>2.3566461259177842</v>
      </c>
      <c r="J61" s="252">
        <f>IF($C61="","",IF('DUOS (t)'!J61="",0,'DUOS (t)'!J61)+IF('TUOS (t)'!J61="",0,'TUOS (t)'!J61)+IF('CCF (t)'!J61="",0,'CCF (t)'!J61)+IF('CPT (t)'!J61="",0,'CPT (t)'!J61)+IF('JSO (t)'!J61="",0,'JSO (t)'!J61))</f>
        <v>1.8566461259177844</v>
      </c>
      <c r="K61" s="252">
        <f>IF($C61="","",IF('DUOS (t)'!K61="",0,'DUOS (t)'!K61)+IF('TUOS (t)'!K61="",0,'TUOS (t)'!K61)+IF('CCF (t)'!K61="",0,'CCF (t)'!K61)+IF('CPT (t)'!K61="",0,'CPT (t)'!K61)+IF('JSO (t)'!K61="",0,'JSO (t)'!K61))</f>
        <v>1.0566461259177844</v>
      </c>
      <c r="L61" s="252">
        <f>IF($C61="","",IF('DUOS (t)'!L61="",0,'DUOS (t)'!L61)+IF('TUOS (t)'!L61="",0,'TUOS (t)'!L61)+IF('CCF (t)'!L61="",0,'CCF (t)'!L61)+IF('CPT (t)'!L61="",0,'CPT (t)'!L61)+IF('JSO (t)'!L61="",0,'JSO (t)'!L61))</f>
        <v>0</v>
      </c>
      <c r="M61" s="252">
        <f>IF($C61="","",IF('DUOS (t)'!M61="",0,'DUOS (t)'!M61)+IF('TUOS (t)'!M61="",0,'TUOS (t)'!M61)+IF('CCF (t)'!M61="",0,'CCF (t)'!M61)+IF('CPT (t)'!M61="",0,'CPT (t)'!M61)+IF('JSO (t)'!M61="",0,'JSO (t)'!M61))</f>
        <v>0</v>
      </c>
      <c r="N61" s="252">
        <f>IF($C61="","",IF('DUOS (t)'!N61="",0,'DUOS (t)'!N61)+IF('TUOS (t)'!N61="",0,'TUOS (t)'!N61)+IF('CCF (t)'!N61="",0,'CCF (t)'!N61)+IF('CPT (t)'!N61="",0,'CPT (t)'!N61)+IF('JSO (t)'!N61="",0,'JSO (t)'!N61))</f>
        <v>0</v>
      </c>
      <c r="O61" s="252">
        <f>IF($C61="","",IF('DUOS (t)'!O61="",0,'DUOS (t)'!O61)+IF('TUOS (t)'!O61="",0,'TUOS (t)'!O61)+IF('CCF (t)'!O61="",0,'CCF (t)'!O61)+IF('CPT (t)'!O61="",0,'CPT (t)'!O61)+IF('JSO (t)'!O61="",0,'JSO (t)'!O61))</f>
        <v>0</v>
      </c>
      <c r="P61" s="252">
        <f>IF($C61="","",IF('DUOS (t)'!P61="",0,'DUOS (t)'!P61)+IF('TUOS (t)'!P61="",0,'TUOS (t)'!P61)+IF('CCF (t)'!P61="",0,'CCF (t)'!P61)+IF('CPT (t)'!P61="",0,'CPT (t)'!P61)+IF('JSO (t)'!P61="",0,'JSO (t)'!P61))</f>
        <v>0</v>
      </c>
      <c r="Q61" s="252">
        <f>IF($C61="","",IF('DUOS (t)'!Q61="",0,'DUOS (t)'!Q61)+IF('TUOS (t)'!Q61="",0,'TUOS (t)'!Q61)+IF('CCF (t)'!Q61="",0,'CCF (t)'!Q61)+IF('CPT (t)'!Q61="",0,'CPT (t)'!Q61)+IF('JSO (t)'!Q61="",0,'JSO (t)'!Q61))</f>
        <v>4</v>
      </c>
      <c r="R61" s="252">
        <f>IF($C61="","",IF('DUOS (t)'!R61="",0,'DUOS (t)'!R61)+IF('TUOS (t)'!R61="",0,'TUOS (t)'!R61)+IF('CCF (t)'!R61="",0,'CCF (t)'!R61)+IF('CPT (t)'!R61="",0,'CPT (t)'!R61)+IF('JSO (t)'!R61="",0,'JSO (t)'!R61))</f>
        <v>0</v>
      </c>
      <c r="S61" s="252">
        <f>IF($C61="","",IF('DUOS (t)'!S61="",0,'DUOS (t)'!S61)+IF('TUOS (t)'!S61="",0,'TUOS (t)'!S61)+IF('CCF (t)'!S61="",0,'CCF (t)'!S61)+IF('CPT (t)'!S61="",0,'CPT (t)'!S61)+IF('JSO (t)'!S61="",0,'JSO (t)'!S61))</f>
        <v>4</v>
      </c>
      <c r="T61" s="198"/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800</v>
      </c>
      <c r="AD61" s="213">
        <f>SUMPRODUCT($H61:$O61,'Q (t)'!$H61:$O61)/100</f>
        <v>1780.1430448054518</v>
      </c>
      <c r="AE61" s="213">
        <f>SUMPRODUCT($P61:$W61,'Q (t)'!$P61:$W61)/1000</f>
        <v>1200</v>
      </c>
      <c r="AF61" s="213">
        <f>SUMPRODUCT($X61:$AA61,'Q (t)'!$X61:$AA61)/1000</f>
        <v>0</v>
      </c>
      <c r="AG61" s="213">
        <f t="shared" si="2"/>
        <v>3780.1430448054516</v>
      </c>
      <c r="AH61" s="205"/>
      <c r="AI61" s="399">
        <f>IFERROR(AC61/'NUOS (t-1)'!AC61-1,"")</f>
        <v>2.564102564102555E-2</v>
      </c>
      <c r="AJ61" s="399">
        <f>IFERROR(AD61/'NUOS (t-1)'!AD61-1,"")</f>
        <v>0.21073457444429833</v>
      </c>
      <c r="AK61" s="399">
        <f>IFERROR(AE61/'NUOS (t-1)'!AE61-1,"")</f>
        <v>2.564102564102555E-2</v>
      </c>
      <c r="AL61" s="399" t="str">
        <f>IFERROR(AF61/'NUOS (t-1)'!AF61-1,"")</f>
        <v/>
      </c>
      <c r="AM61" s="399">
        <f>IFERROR(AG61/'NUOS (t-1)'!AG61-1,"")</f>
        <v>0.10520803578792837</v>
      </c>
      <c r="AN61" s="205"/>
    </row>
    <row r="62" spans="3:40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f>IF($C62="","",IF('DUOS (t)'!G62="",0,'DUOS (t)'!G62)+IF('TUOS (t)'!G62="",0,'TUOS (t)'!G62)+IF('CCF (t)'!G62="",0,'CCF (t)'!G62)+IF('CPT (t)'!G62="",0,'CPT (t)'!G62)+IF('JSO (t)'!G62="",0,'JSO (t)'!G62))</f>
        <v>800000</v>
      </c>
      <c r="H62" s="252">
        <f>IF($C62="","",IF('DUOS (t)'!H62="",0,'DUOS (t)'!H62)+IF('TUOS (t)'!H62="",0,'TUOS (t)'!H62)+IF('CCF (t)'!H62="",0,'CCF (t)'!H62)+IF('CPT (t)'!H62="",0,'CPT (t)'!H62)+IF('JSO (t)'!H62="",0,'JSO (t)'!H62))</f>
        <v>0</v>
      </c>
      <c r="I62" s="252">
        <f>IF($C62="","",IF('DUOS (t)'!I62="",0,'DUOS (t)'!I62)+IF('TUOS (t)'!I62="",0,'TUOS (t)'!I62)+IF('CCF (t)'!I62="",0,'CCF (t)'!I62)+IF('CPT (t)'!I62="",0,'CPT (t)'!I62)+IF('JSO (t)'!I62="",0,'JSO (t)'!I62))</f>
        <v>2.3566461259177842</v>
      </c>
      <c r="J62" s="252">
        <f>IF($C62="","",IF('DUOS (t)'!J62="",0,'DUOS (t)'!J62)+IF('TUOS (t)'!J62="",0,'TUOS (t)'!J62)+IF('CCF (t)'!J62="",0,'CCF (t)'!J62)+IF('CPT (t)'!J62="",0,'CPT (t)'!J62)+IF('JSO (t)'!J62="",0,'JSO (t)'!J62))</f>
        <v>1.8566461259177844</v>
      </c>
      <c r="K62" s="252">
        <f>IF($C62="","",IF('DUOS (t)'!K62="",0,'DUOS (t)'!K62)+IF('TUOS (t)'!K62="",0,'TUOS (t)'!K62)+IF('CCF (t)'!K62="",0,'CCF (t)'!K62)+IF('CPT (t)'!K62="",0,'CPT (t)'!K62)+IF('JSO (t)'!K62="",0,'JSO (t)'!K62))</f>
        <v>1.0566461259177844</v>
      </c>
      <c r="L62" s="252">
        <f>IF($C62="","",IF('DUOS (t)'!L62="",0,'DUOS (t)'!L62)+IF('TUOS (t)'!L62="",0,'TUOS (t)'!L62)+IF('CCF (t)'!L62="",0,'CCF (t)'!L62)+IF('CPT (t)'!L62="",0,'CPT (t)'!L62)+IF('JSO (t)'!L62="",0,'JSO (t)'!L62))</f>
        <v>0</v>
      </c>
      <c r="M62" s="252">
        <f>IF($C62="","",IF('DUOS (t)'!M62="",0,'DUOS (t)'!M62)+IF('TUOS (t)'!M62="",0,'TUOS (t)'!M62)+IF('CCF (t)'!M62="",0,'CCF (t)'!M62)+IF('CPT (t)'!M62="",0,'CPT (t)'!M62)+IF('JSO (t)'!M62="",0,'JSO (t)'!M62))</f>
        <v>0</v>
      </c>
      <c r="N62" s="252">
        <f>IF($C62="","",IF('DUOS (t)'!N62="",0,'DUOS (t)'!N62)+IF('TUOS (t)'!N62="",0,'TUOS (t)'!N62)+IF('CCF (t)'!N62="",0,'CCF (t)'!N62)+IF('CPT (t)'!N62="",0,'CPT (t)'!N62)+IF('JSO (t)'!N62="",0,'JSO (t)'!N62))</f>
        <v>0</v>
      </c>
      <c r="O62" s="252">
        <f>IF($C62="","",IF('DUOS (t)'!O62="",0,'DUOS (t)'!O62)+IF('TUOS (t)'!O62="",0,'TUOS (t)'!O62)+IF('CCF (t)'!O62="",0,'CCF (t)'!O62)+IF('CPT (t)'!O62="",0,'CPT (t)'!O62)+IF('JSO (t)'!O62="",0,'JSO (t)'!O62))</f>
        <v>0</v>
      </c>
      <c r="P62" s="252">
        <f>IF($C62="","",IF('DUOS (t)'!P62="",0,'DUOS (t)'!P62)+IF('TUOS (t)'!P62="",0,'TUOS (t)'!P62)+IF('CCF (t)'!P62="",0,'CCF (t)'!P62)+IF('CPT (t)'!P62="",0,'CPT (t)'!P62)+IF('JSO (t)'!P62="",0,'JSO (t)'!P62))</f>
        <v>0</v>
      </c>
      <c r="Q62" s="252">
        <f>IF($C62="","",IF('DUOS (t)'!Q62="",0,'DUOS (t)'!Q62)+IF('TUOS (t)'!Q62="",0,'TUOS (t)'!Q62)+IF('CCF (t)'!Q62="",0,'CCF (t)'!Q62)+IF('CPT (t)'!Q62="",0,'CPT (t)'!Q62)+IF('JSO (t)'!Q62="",0,'JSO (t)'!Q62))</f>
        <v>4</v>
      </c>
      <c r="R62" s="252">
        <f>IF($C62="","",IF('DUOS (t)'!R62="",0,'DUOS (t)'!R62)+IF('TUOS (t)'!R62="",0,'TUOS (t)'!R62)+IF('CCF (t)'!R62="",0,'CCF (t)'!R62)+IF('CPT (t)'!R62="",0,'CPT (t)'!R62)+IF('JSO (t)'!R62="",0,'JSO (t)'!R62))</f>
        <v>0</v>
      </c>
      <c r="S62" s="252">
        <f>IF($C62="","",IF('DUOS (t)'!S62="",0,'DUOS (t)'!S62)+IF('TUOS (t)'!S62="",0,'TUOS (t)'!S62)+IF('CCF (t)'!S62="",0,'CCF (t)'!S62)+IF('CPT (t)'!S62="",0,'CPT (t)'!S62)+IF('JSO (t)'!S62="",0,'JSO (t)'!S62))</f>
        <v>4</v>
      </c>
      <c r="T62" s="198"/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800</v>
      </c>
      <c r="AD62" s="213">
        <f>SUMPRODUCT($H62:$O62,'Q (t)'!$H62:$O62)/100</f>
        <v>1780.1430448054518</v>
      </c>
      <c r="AE62" s="213">
        <f>SUMPRODUCT($P62:$W62,'Q (t)'!$P62:$W62)/1000</f>
        <v>1200</v>
      </c>
      <c r="AF62" s="213">
        <f>SUMPRODUCT($X62:$AA62,'Q (t)'!$X62:$AA62)/1000</f>
        <v>0</v>
      </c>
      <c r="AG62" s="213">
        <f t="shared" si="2"/>
        <v>3780.1430448054516</v>
      </c>
      <c r="AH62" s="205"/>
      <c r="AI62" s="399">
        <f>IFERROR(AC62/'NUOS (t-1)'!AC62-1,"")</f>
        <v>2.564102564102555E-2</v>
      </c>
      <c r="AJ62" s="399">
        <f>IFERROR(AD62/'NUOS (t-1)'!AD62-1,"")</f>
        <v>0.21073457444429833</v>
      </c>
      <c r="AK62" s="399">
        <f>IFERROR(AE62/'NUOS (t-1)'!AE62-1,"")</f>
        <v>2.564102564102555E-2</v>
      </c>
      <c r="AL62" s="399" t="str">
        <f>IFERROR(AF62/'NUOS (t-1)'!AF62-1,"")</f>
        <v/>
      </c>
      <c r="AM62" s="399">
        <f>IFERROR(AG62/'NUOS (t-1)'!AG62-1,"")</f>
        <v>0.10520803578792837</v>
      </c>
      <c r="AN62" s="205"/>
    </row>
    <row r="63" spans="3:40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f>IF($C63="","",IF('DUOS (t)'!G63="",0,'DUOS (t)'!G63)+IF('TUOS (t)'!G63="",0,'TUOS (t)'!G63)+IF('CCF (t)'!G63="",0,'CCF (t)'!G63)+IF('CPT (t)'!G63="",0,'CPT (t)'!G63)+IF('JSO (t)'!G63="",0,'JSO (t)'!G63))</f>
        <v>800000</v>
      </c>
      <c r="H63" s="252">
        <f>IF($C63="","",IF('DUOS (t)'!H63="",0,'DUOS (t)'!H63)+IF('TUOS (t)'!H63="",0,'TUOS (t)'!H63)+IF('CCF (t)'!H63="",0,'CCF (t)'!H63)+IF('CPT (t)'!H63="",0,'CPT (t)'!H63)+IF('JSO (t)'!H63="",0,'JSO (t)'!H63))</f>
        <v>0</v>
      </c>
      <c r="I63" s="252">
        <f>IF($C63="","",IF('DUOS (t)'!I63="",0,'DUOS (t)'!I63)+IF('TUOS (t)'!I63="",0,'TUOS (t)'!I63)+IF('CCF (t)'!I63="",0,'CCF (t)'!I63)+IF('CPT (t)'!I63="",0,'CPT (t)'!I63)+IF('JSO (t)'!I63="",0,'JSO (t)'!I63))</f>
        <v>2.3566461259177842</v>
      </c>
      <c r="J63" s="252">
        <f>IF($C63="","",IF('DUOS (t)'!J63="",0,'DUOS (t)'!J63)+IF('TUOS (t)'!J63="",0,'TUOS (t)'!J63)+IF('CCF (t)'!J63="",0,'CCF (t)'!J63)+IF('CPT (t)'!J63="",0,'CPT (t)'!J63)+IF('JSO (t)'!J63="",0,'JSO (t)'!J63))</f>
        <v>1.8566461259177844</v>
      </c>
      <c r="K63" s="252">
        <f>IF($C63="","",IF('DUOS (t)'!K63="",0,'DUOS (t)'!K63)+IF('TUOS (t)'!K63="",0,'TUOS (t)'!K63)+IF('CCF (t)'!K63="",0,'CCF (t)'!K63)+IF('CPT (t)'!K63="",0,'CPT (t)'!K63)+IF('JSO (t)'!K63="",0,'JSO (t)'!K63))</f>
        <v>1.0566461259177844</v>
      </c>
      <c r="L63" s="252">
        <f>IF($C63="","",IF('DUOS (t)'!L63="",0,'DUOS (t)'!L63)+IF('TUOS (t)'!L63="",0,'TUOS (t)'!L63)+IF('CCF (t)'!L63="",0,'CCF (t)'!L63)+IF('CPT (t)'!L63="",0,'CPT (t)'!L63)+IF('JSO (t)'!L63="",0,'JSO (t)'!L63))</f>
        <v>0</v>
      </c>
      <c r="M63" s="252">
        <f>IF($C63="","",IF('DUOS (t)'!M63="",0,'DUOS (t)'!M63)+IF('TUOS (t)'!M63="",0,'TUOS (t)'!M63)+IF('CCF (t)'!M63="",0,'CCF (t)'!M63)+IF('CPT (t)'!M63="",0,'CPT (t)'!M63)+IF('JSO (t)'!M63="",0,'JSO (t)'!M63))</f>
        <v>0</v>
      </c>
      <c r="N63" s="252">
        <f>IF($C63="","",IF('DUOS (t)'!N63="",0,'DUOS (t)'!N63)+IF('TUOS (t)'!N63="",0,'TUOS (t)'!N63)+IF('CCF (t)'!N63="",0,'CCF (t)'!N63)+IF('CPT (t)'!N63="",0,'CPT (t)'!N63)+IF('JSO (t)'!N63="",0,'JSO (t)'!N63))</f>
        <v>0</v>
      </c>
      <c r="O63" s="252">
        <f>IF($C63="","",IF('DUOS (t)'!O63="",0,'DUOS (t)'!O63)+IF('TUOS (t)'!O63="",0,'TUOS (t)'!O63)+IF('CCF (t)'!O63="",0,'CCF (t)'!O63)+IF('CPT (t)'!O63="",0,'CPT (t)'!O63)+IF('JSO (t)'!O63="",0,'JSO (t)'!O63))</f>
        <v>0</v>
      </c>
      <c r="P63" s="252">
        <f>IF($C63="","",IF('DUOS (t)'!P63="",0,'DUOS (t)'!P63)+IF('TUOS (t)'!P63="",0,'TUOS (t)'!P63)+IF('CCF (t)'!P63="",0,'CCF (t)'!P63)+IF('CPT (t)'!P63="",0,'CPT (t)'!P63)+IF('JSO (t)'!P63="",0,'JSO (t)'!P63))</f>
        <v>0</v>
      </c>
      <c r="Q63" s="252">
        <f>IF($C63="","",IF('DUOS (t)'!Q63="",0,'DUOS (t)'!Q63)+IF('TUOS (t)'!Q63="",0,'TUOS (t)'!Q63)+IF('CCF (t)'!Q63="",0,'CCF (t)'!Q63)+IF('CPT (t)'!Q63="",0,'CPT (t)'!Q63)+IF('JSO (t)'!Q63="",0,'JSO (t)'!Q63))</f>
        <v>4</v>
      </c>
      <c r="R63" s="252">
        <f>IF($C63="","",IF('DUOS (t)'!R63="",0,'DUOS (t)'!R63)+IF('TUOS (t)'!R63="",0,'TUOS (t)'!R63)+IF('CCF (t)'!R63="",0,'CCF (t)'!R63)+IF('CPT (t)'!R63="",0,'CPT (t)'!R63)+IF('JSO (t)'!R63="",0,'JSO (t)'!R63))</f>
        <v>0</v>
      </c>
      <c r="S63" s="252">
        <f>IF($C63="","",IF('DUOS (t)'!S63="",0,'DUOS (t)'!S63)+IF('TUOS (t)'!S63="",0,'TUOS (t)'!S63)+IF('CCF (t)'!S63="",0,'CCF (t)'!S63)+IF('CPT (t)'!S63="",0,'CPT (t)'!S63)+IF('JSO (t)'!S63="",0,'JSO (t)'!S63))</f>
        <v>4</v>
      </c>
      <c r="T63" s="198"/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800</v>
      </c>
      <c r="AD63" s="213">
        <f>SUMPRODUCT($H63:$O63,'Q (t)'!$H63:$O63)/100</f>
        <v>1780.1430448054518</v>
      </c>
      <c r="AE63" s="213">
        <f>SUMPRODUCT($P63:$W63,'Q (t)'!$P63:$W63)/1000</f>
        <v>1200</v>
      </c>
      <c r="AF63" s="213">
        <f>SUMPRODUCT($X63:$AA63,'Q (t)'!$X63:$AA63)/1000</f>
        <v>0</v>
      </c>
      <c r="AG63" s="213">
        <f t="shared" si="2"/>
        <v>3780.1430448054516</v>
      </c>
      <c r="AH63" s="205"/>
      <c r="AI63" s="399">
        <f>IFERROR(AC63/'NUOS (t-1)'!AC63-1,"")</f>
        <v>2.564102564102555E-2</v>
      </c>
      <c r="AJ63" s="399">
        <f>IFERROR(AD63/'NUOS (t-1)'!AD63-1,"")</f>
        <v>0.21073457444429833</v>
      </c>
      <c r="AK63" s="399">
        <f>IFERROR(AE63/'NUOS (t-1)'!AE63-1,"")</f>
        <v>2.564102564102555E-2</v>
      </c>
      <c r="AL63" s="399" t="str">
        <f>IFERROR(AF63/'NUOS (t-1)'!AF63-1,"")</f>
        <v/>
      </c>
      <c r="AM63" s="399">
        <f>IFERROR(AG63/'NUOS (t-1)'!AG63-1,"")</f>
        <v>0.10520803578792837</v>
      </c>
      <c r="AN63" s="205"/>
    </row>
    <row r="64" spans="3:40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f>IF($C64="","",IF('DUOS (t)'!G64="",0,'DUOS (t)'!G64)+IF('TUOS (t)'!G64="",0,'TUOS (t)'!G64)+IF('CCF (t)'!G64="",0,'CCF (t)'!G64)+IF('CPT (t)'!G64="",0,'CPT (t)'!G64)+IF('JSO (t)'!G64="",0,'JSO (t)'!G64))</f>
        <v>800000</v>
      </c>
      <c r="H64" s="252">
        <f>IF($C64="","",IF('DUOS (t)'!H64="",0,'DUOS (t)'!H64)+IF('TUOS (t)'!H64="",0,'TUOS (t)'!H64)+IF('CCF (t)'!H64="",0,'CCF (t)'!H64)+IF('CPT (t)'!H64="",0,'CPT (t)'!H64)+IF('JSO (t)'!H64="",0,'JSO (t)'!H64))</f>
        <v>0</v>
      </c>
      <c r="I64" s="252">
        <f>IF($C64="","",IF('DUOS (t)'!I64="",0,'DUOS (t)'!I64)+IF('TUOS (t)'!I64="",0,'TUOS (t)'!I64)+IF('CCF (t)'!I64="",0,'CCF (t)'!I64)+IF('CPT (t)'!I64="",0,'CPT (t)'!I64)+IF('JSO (t)'!I64="",0,'JSO (t)'!I64))</f>
        <v>2.3566461259177842</v>
      </c>
      <c r="J64" s="252">
        <f>IF($C64="","",IF('DUOS (t)'!J64="",0,'DUOS (t)'!J64)+IF('TUOS (t)'!J64="",0,'TUOS (t)'!J64)+IF('CCF (t)'!J64="",0,'CCF (t)'!J64)+IF('CPT (t)'!J64="",0,'CPT (t)'!J64)+IF('JSO (t)'!J64="",0,'JSO (t)'!J64))</f>
        <v>1.8566461259177844</v>
      </c>
      <c r="K64" s="252">
        <f>IF($C64="","",IF('DUOS (t)'!K64="",0,'DUOS (t)'!K64)+IF('TUOS (t)'!K64="",0,'TUOS (t)'!K64)+IF('CCF (t)'!K64="",0,'CCF (t)'!K64)+IF('CPT (t)'!K64="",0,'CPT (t)'!K64)+IF('JSO (t)'!K64="",0,'JSO (t)'!K64))</f>
        <v>1.0566461259177844</v>
      </c>
      <c r="L64" s="252">
        <f>IF($C64="","",IF('DUOS (t)'!L64="",0,'DUOS (t)'!L64)+IF('TUOS (t)'!L64="",0,'TUOS (t)'!L64)+IF('CCF (t)'!L64="",0,'CCF (t)'!L64)+IF('CPT (t)'!L64="",0,'CPT (t)'!L64)+IF('JSO (t)'!L64="",0,'JSO (t)'!L64))</f>
        <v>0</v>
      </c>
      <c r="M64" s="252">
        <f>IF($C64="","",IF('DUOS (t)'!M64="",0,'DUOS (t)'!M64)+IF('TUOS (t)'!M64="",0,'TUOS (t)'!M64)+IF('CCF (t)'!M64="",0,'CCF (t)'!M64)+IF('CPT (t)'!M64="",0,'CPT (t)'!M64)+IF('JSO (t)'!M64="",0,'JSO (t)'!M64))</f>
        <v>0</v>
      </c>
      <c r="N64" s="252">
        <f>IF($C64="","",IF('DUOS (t)'!N64="",0,'DUOS (t)'!N64)+IF('TUOS (t)'!N64="",0,'TUOS (t)'!N64)+IF('CCF (t)'!N64="",0,'CCF (t)'!N64)+IF('CPT (t)'!N64="",0,'CPT (t)'!N64)+IF('JSO (t)'!N64="",0,'JSO (t)'!N64))</f>
        <v>0</v>
      </c>
      <c r="O64" s="252">
        <f>IF($C64="","",IF('DUOS (t)'!O64="",0,'DUOS (t)'!O64)+IF('TUOS (t)'!O64="",0,'TUOS (t)'!O64)+IF('CCF (t)'!O64="",0,'CCF (t)'!O64)+IF('CPT (t)'!O64="",0,'CPT (t)'!O64)+IF('JSO (t)'!O64="",0,'JSO (t)'!O64))</f>
        <v>0</v>
      </c>
      <c r="P64" s="252">
        <f>IF($C64="","",IF('DUOS (t)'!P64="",0,'DUOS (t)'!P64)+IF('TUOS (t)'!P64="",0,'TUOS (t)'!P64)+IF('CCF (t)'!P64="",0,'CCF (t)'!P64)+IF('CPT (t)'!P64="",0,'CPT (t)'!P64)+IF('JSO (t)'!P64="",0,'JSO (t)'!P64))</f>
        <v>0</v>
      </c>
      <c r="Q64" s="252">
        <f>IF($C64="","",IF('DUOS (t)'!Q64="",0,'DUOS (t)'!Q64)+IF('TUOS (t)'!Q64="",0,'TUOS (t)'!Q64)+IF('CCF (t)'!Q64="",0,'CCF (t)'!Q64)+IF('CPT (t)'!Q64="",0,'CPT (t)'!Q64)+IF('JSO (t)'!Q64="",0,'JSO (t)'!Q64))</f>
        <v>4</v>
      </c>
      <c r="R64" s="252">
        <f>IF($C64="","",IF('DUOS (t)'!R64="",0,'DUOS (t)'!R64)+IF('TUOS (t)'!R64="",0,'TUOS (t)'!R64)+IF('CCF (t)'!R64="",0,'CCF (t)'!R64)+IF('CPT (t)'!R64="",0,'CPT (t)'!R64)+IF('JSO (t)'!R64="",0,'JSO (t)'!R64))</f>
        <v>0</v>
      </c>
      <c r="S64" s="252">
        <f>IF($C64="","",IF('DUOS (t)'!S64="",0,'DUOS (t)'!S64)+IF('TUOS (t)'!S64="",0,'TUOS (t)'!S64)+IF('CCF (t)'!S64="",0,'CCF (t)'!S64)+IF('CPT (t)'!S64="",0,'CPT (t)'!S64)+IF('JSO (t)'!S64="",0,'JSO (t)'!S64))</f>
        <v>4</v>
      </c>
      <c r="T64" s="198"/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800</v>
      </c>
      <c r="AD64" s="213">
        <f>SUMPRODUCT($H64:$O64,'Q (t)'!$H64:$O64)/100</f>
        <v>1780.1430448054518</v>
      </c>
      <c r="AE64" s="213">
        <f>SUMPRODUCT($P64:$W64,'Q (t)'!$P64:$W64)/1000</f>
        <v>1200</v>
      </c>
      <c r="AF64" s="213">
        <f>SUMPRODUCT($X64:$AA64,'Q (t)'!$X64:$AA64)/1000</f>
        <v>0</v>
      </c>
      <c r="AG64" s="213">
        <f>SUM(AC64:AF64)</f>
        <v>3780.1430448054516</v>
      </c>
      <c r="AH64" s="205"/>
      <c r="AI64" s="399">
        <f>IFERROR(AC64/'NUOS (t-1)'!AC64-1,"")</f>
        <v>2.564102564102555E-2</v>
      </c>
      <c r="AJ64" s="399">
        <f>IFERROR(AD64/'NUOS (t-1)'!AD64-1,"")</f>
        <v>0.21073457444429833</v>
      </c>
      <c r="AK64" s="399">
        <f>IFERROR(AE64/'NUOS (t-1)'!AE64-1,"")</f>
        <v>2.564102564102555E-2</v>
      </c>
      <c r="AL64" s="399" t="str">
        <f>IFERROR(AF64/'NUOS (t-1)'!AF64-1,"")</f>
        <v/>
      </c>
      <c r="AM64" s="399">
        <f>IFERROR(AG64/'NUOS (t-1)'!AG64-1,"")</f>
        <v>0.10520803578792837</v>
      </c>
      <c r="AN64" s="205"/>
    </row>
    <row r="65" spans="1:40" s="24" customFormat="1" x14ac:dyDescent="0.2"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tr">
        <f>IF($C65="","",IF('DUOS (t)'!G65="",0,'DUOS (t)'!G65)+IF('TUOS (t)'!G65="",0,'TUOS (t)'!G65)+IF('CCF (t)'!G65="",0,'CCF (t)'!G65)+IF('CPT (t)'!G65="",0,'CPT (t)'!G65)+IF('JSO (t)'!G65="",0,'JSO (t)'!G65))</f>
        <v/>
      </c>
      <c r="H65" s="252" t="str">
        <f>IF($C65="","",IF('DUOS (t)'!H65="",0,'DUOS (t)'!H65)+IF('TUOS (t)'!H65="",0,'TUOS (t)'!H65)+IF('CCF (t)'!H65="",0,'CCF (t)'!H65)+IF('CPT (t)'!H65="",0,'CPT (t)'!H65)+IF('JSO (t)'!H65="",0,'JSO (t)'!H65))</f>
        <v/>
      </c>
      <c r="I65" s="252" t="str">
        <f>IF($C65="","",IF('DUOS (t)'!I65="",0,'DUOS (t)'!I65)+IF('TUOS (t)'!I65="",0,'TUOS (t)'!I65)+IF('CCF (t)'!I65="",0,'CCF (t)'!I65)+IF('CPT (t)'!I65="",0,'CPT (t)'!I65)+IF('JSO (t)'!I65="",0,'JSO (t)'!I65))</f>
        <v/>
      </c>
      <c r="J65" s="252" t="str">
        <f>IF($C65="","",IF('DUOS (t)'!J65="",0,'DUOS (t)'!J65)+IF('TUOS (t)'!J65="",0,'TUOS (t)'!J65)+IF('CCF (t)'!J65="",0,'CCF (t)'!J65)+IF('CPT (t)'!J65="",0,'CPT (t)'!J65)+IF('JSO (t)'!J65="",0,'JSO (t)'!J65))</f>
        <v/>
      </c>
      <c r="K65" s="252" t="str">
        <f>IF($C65="","",IF('DUOS (t)'!K65="",0,'DUOS (t)'!K65)+IF('TUOS (t)'!K65="",0,'TUOS (t)'!K65)+IF('CCF (t)'!K65="",0,'CCF (t)'!K65)+IF('CPT (t)'!K65="",0,'CPT (t)'!K65)+IF('JSO (t)'!K65="",0,'JSO (t)'!K65))</f>
        <v/>
      </c>
      <c r="L65" s="252" t="str">
        <f>IF($C65="","",IF('DUOS (t)'!L65="",0,'DUOS (t)'!L65)+IF('TUOS (t)'!L65="",0,'TUOS (t)'!L65)+IF('CCF (t)'!L65="",0,'CCF (t)'!L65)+IF('CPT (t)'!L65="",0,'CPT (t)'!L65)+IF('JSO (t)'!L65="",0,'JSO (t)'!L65))</f>
        <v/>
      </c>
      <c r="M65" s="252" t="str">
        <f>IF($C65="","",IF('DUOS (t)'!M65="",0,'DUOS (t)'!M65)+IF('TUOS (t)'!M65="",0,'TUOS (t)'!M65)+IF('CCF (t)'!M65="",0,'CCF (t)'!M65)+IF('CPT (t)'!M65="",0,'CPT (t)'!M65)+IF('JSO (t)'!M65="",0,'JSO (t)'!M65))</f>
        <v/>
      </c>
      <c r="N65" s="252" t="str">
        <f>IF($C65="","",IF('DUOS (t)'!N65="",0,'DUOS (t)'!N65)+IF('TUOS (t)'!N65="",0,'TUOS (t)'!N65)+IF('CCF (t)'!N65="",0,'CCF (t)'!N65)+IF('CPT (t)'!N65="",0,'CPT (t)'!N65)+IF('JSO (t)'!N65="",0,'JSO (t)'!N65))</f>
        <v/>
      </c>
      <c r="O65" s="252" t="str">
        <f>IF($C65="","",IF('DUOS (t)'!O65="",0,'DUOS (t)'!O65)+IF('TUOS (t)'!O65="",0,'TUOS (t)'!O65)+IF('CCF (t)'!O65="",0,'CCF (t)'!O65)+IF('CPT (t)'!O65="",0,'CPT (t)'!O65)+IF('JSO (t)'!O65="",0,'JSO (t)'!O65))</f>
        <v/>
      </c>
      <c r="P65" s="252" t="str">
        <f>IF($C65="","",IF('DUOS (t)'!P65="",0,'DUOS (t)'!P65)+IF('TUOS (t)'!P65="",0,'TUOS (t)'!P65)+IF('CCF (t)'!P65="",0,'CCF (t)'!P65)+IF('CPT (t)'!P65="",0,'CPT (t)'!P65)+IF('JSO (t)'!P65="",0,'JSO (t)'!P65))</f>
        <v/>
      </c>
      <c r="Q65" s="252" t="str">
        <f>IF($C65="","",IF('DUOS (t)'!Q65="",0,'DUOS (t)'!Q65)+IF('TUOS (t)'!Q65="",0,'TUOS (t)'!Q65)+IF('CCF (t)'!Q65="",0,'CCF (t)'!Q65)+IF('CPT (t)'!Q65="",0,'CPT (t)'!Q65)+IF('JSO (t)'!Q65="",0,'JSO (t)'!Q65))</f>
        <v/>
      </c>
      <c r="R65" s="252" t="str">
        <f>IF($C65="","",IF('DUOS (t)'!R65="",0,'DUOS (t)'!R65)+IF('TUOS (t)'!R65="",0,'TUOS (t)'!R65)+IF('CCF (t)'!R65="",0,'CCF (t)'!R65)+IF('CPT (t)'!R65="",0,'CPT (t)'!R65)+IF('JSO (t)'!R65="",0,'JSO (t)'!R65))</f>
        <v/>
      </c>
      <c r="S65" s="252" t="str">
        <f>IF($C65="","",IF('DUOS (t)'!S65="",0,'DUOS (t)'!S65)+IF('TUOS (t)'!S65="",0,'TUOS (t)'!S65)+IF('CCF (t)'!S65="",0,'CCF (t)'!S65)+IF('CPT (t)'!S65="",0,'CPT (t)'!S65)+IF('JSO (t)'!S65="",0,'JSO (t)'!S65))</f>
        <v/>
      </c>
      <c r="T65" s="198"/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  <c r="AI65" s="399" t="str">
        <f>IFERROR(AC65/'NUOS (t-1)'!AC65-1,"")</f>
        <v/>
      </c>
      <c r="AJ65" s="399" t="str">
        <f>IFERROR(AD65/'NUOS (t-1)'!AD65-1,"")</f>
        <v/>
      </c>
      <c r="AK65" s="399" t="str">
        <f>IFERROR(AE65/'NUOS (t-1)'!AE65-1,"")</f>
        <v/>
      </c>
      <c r="AL65" s="399" t="str">
        <f>IFERROR(AF65/'NUOS (t-1)'!AF65-1,"")</f>
        <v/>
      </c>
      <c r="AM65" s="399" t="str">
        <f>IFERROR(AG65/'NUOS (t-1)'!AG65-1,"")</f>
        <v/>
      </c>
      <c r="AN65" s="205"/>
    </row>
    <row r="66" spans="1:40" s="24" customFormat="1" x14ac:dyDescent="0.2"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tr">
        <f>IF($C66="","",IF('DUOS (t)'!G66="",0,'DUOS (t)'!G66)+IF('TUOS (t)'!G66="",0,'TUOS (t)'!G66)+IF('CCF (t)'!G66="",0,'CCF (t)'!G66)+IF('CPT (t)'!G66="",0,'CPT (t)'!G66)+IF('JSO (t)'!G66="",0,'JSO (t)'!G66))</f>
        <v/>
      </c>
      <c r="H66" s="252" t="str">
        <f>IF($C66="","",IF('DUOS (t)'!H66="",0,'DUOS (t)'!H66)+IF('TUOS (t)'!H66="",0,'TUOS (t)'!H66)+IF('CCF (t)'!H66="",0,'CCF (t)'!H66)+IF('CPT (t)'!H66="",0,'CPT (t)'!H66)+IF('JSO (t)'!H66="",0,'JSO (t)'!H66))</f>
        <v/>
      </c>
      <c r="I66" s="252" t="str">
        <f>IF($C66="","",IF('DUOS (t)'!I66="",0,'DUOS (t)'!I66)+IF('TUOS (t)'!I66="",0,'TUOS (t)'!I66)+IF('CCF (t)'!I66="",0,'CCF (t)'!I66)+IF('CPT (t)'!I66="",0,'CPT (t)'!I66)+IF('JSO (t)'!I66="",0,'JSO (t)'!I66))</f>
        <v/>
      </c>
      <c r="J66" s="252" t="str">
        <f>IF($C66="","",IF('DUOS (t)'!J66="",0,'DUOS (t)'!J66)+IF('TUOS (t)'!J66="",0,'TUOS (t)'!J66)+IF('CCF (t)'!J66="",0,'CCF (t)'!J66)+IF('CPT (t)'!J66="",0,'CPT (t)'!J66)+IF('JSO (t)'!J66="",0,'JSO (t)'!J66))</f>
        <v/>
      </c>
      <c r="K66" s="252" t="str">
        <f>IF($C66="","",IF('DUOS (t)'!K66="",0,'DUOS (t)'!K66)+IF('TUOS (t)'!K66="",0,'TUOS (t)'!K66)+IF('CCF (t)'!K66="",0,'CCF (t)'!K66)+IF('CPT (t)'!K66="",0,'CPT (t)'!K66)+IF('JSO (t)'!K66="",0,'JSO (t)'!K66))</f>
        <v/>
      </c>
      <c r="L66" s="252" t="str">
        <f>IF($C66="","",IF('DUOS (t)'!L66="",0,'DUOS (t)'!L66)+IF('TUOS (t)'!L66="",0,'TUOS (t)'!L66)+IF('CCF (t)'!L66="",0,'CCF (t)'!L66)+IF('CPT (t)'!L66="",0,'CPT (t)'!L66)+IF('JSO (t)'!L66="",0,'JSO (t)'!L66))</f>
        <v/>
      </c>
      <c r="M66" s="252" t="str">
        <f>IF($C66="","",IF('DUOS (t)'!M66="",0,'DUOS (t)'!M66)+IF('TUOS (t)'!M66="",0,'TUOS (t)'!M66)+IF('CCF (t)'!M66="",0,'CCF (t)'!M66)+IF('CPT (t)'!M66="",0,'CPT (t)'!M66)+IF('JSO (t)'!M66="",0,'JSO (t)'!M66))</f>
        <v/>
      </c>
      <c r="N66" s="252" t="str">
        <f>IF($C66="","",IF('DUOS (t)'!N66="",0,'DUOS (t)'!N66)+IF('TUOS (t)'!N66="",0,'TUOS (t)'!N66)+IF('CCF (t)'!N66="",0,'CCF (t)'!N66)+IF('CPT (t)'!N66="",0,'CPT (t)'!N66)+IF('JSO (t)'!N66="",0,'JSO (t)'!N66))</f>
        <v/>
      </c>
      <c r="O66" s="252" t="str">
        <f>IF($C66="","",IF('DUOS (t)'!O66="",0,'DUOS (t)'!O66)+IF('TUOS (t)'!O66="",0,'TUOS (t)'!O66)+IF('CCF (t)'!O66="",0,'CCF (t)'!O66)+IF('CPT (t)'!O66="",0,'CPT (t)'!O66)+IF('JSO (t)'!O66="",0,'JSO (t)'!O66))</f>
        <v/>
      </c>
      <c r="P66" s="252" t="str">
        <f>IF($C66="","",IF('DUOS (t)'!P66="",0,'DUOS (t)'!P66)+IF('TUOS (t)'!P66="",0,'TUOS (t)'!P66)+IF('CCF (t)'!P66="",0,'CCF (t)'!P66)+IF('CPT (t)'!P66="",0,'CPT (t)'!P66)+IF('JSO (t)'!P66="",0,'JSO (t)'!P66))</f>
        <v/>
      </c>
      <c r="Q66" s="252" t="str">
        <f>IF($C66="","",IF('DUOS (t)'!Q66="",0,'DUOS (t)'!Q66)+IF('TUOS (t)'!Q66="",0,'TUOS (t)'!Q66)+IF('CCF (t)'!Q66="",0,'CCF (t)'!Q66)+IF('CPT (t)'!Q66="",0,'CPT (t)'!Q66)+IF('JSO (t)'!Q66="",0,'JSO (t)'!Q66))</f>
        <v/>
      </c>
      <c r="R66" s="252" t="str">
        <f>IF($C66="","",IF('DUOS (t)'!R66="",0,'DUOS (t)'!R66)+IF('TUOS (t)'!R66="",0,'TUOS (t)'!R66)+IF('CCF (t)'!R66="",0,'CCF (t)'!R66)+IF('CPT (t)'!R66="",0,'CPT (t)'!R66)+IF('JSO (t)'!R66="",0,'JSO (t)'!R66))</f>
        <v/>
      </c>
      <c r="S66" s="252" t="str">
        <f>IF($C66="","",IF('DUOS (t)'!S66="",0,'DUOS (t)'!S66)+IF('TUOS (t)'!S66="",0,'TUOS (t)'!S66)+IF('CCF (t)'!S66="",0,'CCF (t)'!S66)+IF('CPT (t)'!S66="",0,'CPT (t)'!S66)+IF('JSO (t)'!S66="",0,'JSO (t)'!S66))</f>
        <v/>
      </c>
      <c r="T66" s="198"/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  <c r="AH66" s="205"/>
      <c r="AI66" s="399" t="str">
        <f>IFERROR(AC66/'NUOS (t-1)'!AC66-1,"")</f>
        <v/>
      </c>
      <c r="AJ66" s="399" t="str">
        <f>IFERROR(AD66/'NUOS (t-1)'!AD66-1,"")</f>
        <v/>
      </c>
      <c r="AK66" s="399" t="str">
        <f>IFERROR(AE66/'NUOS (t-1)'!AE66-1,"")</f>
        <v/>
      </c>
      <c r="AL66" s="399" t="str">
        <f>IFERROR(AF66/'NUOS (t-1)'!AF66-1,"")</f>
        <v/>
      </c>
      <c r="AM66" s="399" t="str">
        <f>IFERROR(AG66/'NUOS (t-1)'!AG66-1,"")</f>
        <v/>
      </c>
      <c r="AN66" s="205"/>
    </row>
    <row r="67" spans="1:40" s="203" customFormat="1" x14ac:dyDescent="0.2">
      <c r="A67" s="225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10000</v>
      </c>
      <c r="AD67" s="284">
        <f>SUBTOTAL(9,AD68:AD73)</f>
        <v>19360</v>
      </c>
      <c r="AE67" s="284">
        <f>SUBTOTAL(9,AE68:AE73)</f>
        <v>8160</v>
      </c>
      <c r="AF67" s="284">
        <f>SUBTOTAL(9,AF68:AF73)</f>
        <v>0</v>
      </c>
      <c r="AG67" s="284">
        <f>SUBTOTAL(9,AG68:AG73)</f>
        <v>37520</v>
      </c>
      <c r="AH67" s="205"/>
      <c r="AI67" s="398">
        <f>IFERROR(AC67/'NUOS (t-1)'!AC67-1,"")</f>
        <v>-0.31459647423784576</v>
      </c>
      <c r="AJ67" s="398">
        <f>IFERROR(AD67/'NUOS (t-1)'!AD67-1,"")</f>
        <v>2.564102564102555E-2</v>
      </c>
      <c r="AK67" s="398">
        <f>IFERROR(AE67/'NUOS (t-1)'!AE67-1,"")</f>
        <v>2.564102564102555E-2</v>
      </c>
      <c r="AL67" s="398" t="str">
        <f>IFERROR(AF67/'NUOS (t-1)'!AF67-1,"")</f>
        <v/>
      </c>
      <c r="AM67" s="398">
        <f>IFERROR(AG67/'NUOS (t-1)'!AG67-1,"")</f>
        <v>-9.4199954607321557E-2</v>
      </c>
      <c r="AN67" s="205"/>
    </row>
    <row r="68" spans="1:40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f>IF($C68="","",IF('DUOS (t)'!G68="",0,'DUOS (t)'!G68)+IF('TUOS (t)'!G68="",0,'TUOS (t)'!G68)+IF('CCF (t)'!G68="",0,'CCF (t)'!G68)+IF('CPT (t)'!G68="",0,'CPT (t)'!G68)+IF('JSO (t)'!G68="",0,'JSO (t)'!G68))</f>
        <v>2500000</v>
      </c>
      <c r="H68" s="252">
        <f>IF($C68="","",IF('DUOS (t)'!H68="",0,'DUOS (t)'!H68)+IF('TUOS (t)'!H68="",0,'TUOS (t)'!H68)+IF('CCF (t)'!H68="",0,'CCF (t)'!H68)+IF('CPT (t)'!H68="",0,'CPT (t)'!H68)+IF('JSO (t)'!H68="",0,'JSO (t)'!H68))</f>
        <v>0</v>
      </c>
      <c r="I68" s="252">
        <f>IF($C68="","",IF('DUOS (t)'!I68="",0,'DUOS (t)'!I68)+IF('TUOS (t)'!I68="",0,'TUOS (t)'!I68)+IF('CCF (t)'!I68="",0,'CCF (t)'!I68)+IF('CPT (t)'!I68="",0,'CPT (t)'!I68)+IF('JSO (t)'!I68="",0,'JSO (t)'!I68))</f>
        <v>4</v>
      </c>
      <c r="J68" s="252">
        <f>IF($C68="","",IF('DUOS (t)'!J68="",0,'DUOS (t)'!J68)+IF('TUOS (t)'!J68="",0,'TUOS (t)'!J68)+IF('CCF (t)'!J68="",0,'CCF (t)'!J68)+IF('CPT (t)'!J68="",0,'CPT (t)'!J68)+IF('JSO (t)'!J68="",0,'JSO (t)'!J68))</f>
        <v>0.5</v>
      </c>
      <c r="K68" s="252">
        <f>IF($C68="","",IF('DUOS (t)'!K68="",0,'DUOS (t)'!K68)+IF('TUOS (t)'!K68="",0,'TUOS (t)'!K68)+IF('CCF (t)'!K68="",0,'CCF (t)'!K68)+IF('CPT (t)'!K68="",0,'CPT (t)'!K68)+IF('JSO (t)'!K68="",0,'JSO (t)'!K68))</f>
        <v>0.1</v>
      </c>
      <c r="L68" s="252">
        <f>IF($C68="","",IF('DUOS (t)'!L68="",0,'DUOS (t)'!L68)+IF('TUOS (t)'!L68="",0,'TUOS (t)'!L68)+IF('CCF (t)'!L68="",0,'CCF (t)'!L68)+IF('CPT (t)'!L68="",0,'CPT (t)'!L68)+IF('JSO (t)'!L68="",0,'JSO (t)'!L68))</f>
        <v>0</v>
      </c>
      <c r="M68" s="252">
        <f>IF($C68="","",IF('DUOS (t)'!M68="",0,'DUOS (t)'!M68)+IF('TUOS (t)'!M68="",0,'TUOS (t)'!M68)+IF('CCF (t)'!M68="",0,'CCF (t)'!M68)+IF('CPT (t)'!M68="",0,'CPT (t)'!M68)+IF('JSO (t)'!M68="",0,'JSO (t)'!M68))</f>
        <v>0</v>
      </c>
      <c r="N68" s="252">
        <f>IF($C68="","",IF('DUOS (t)'!N68="",0,'DUOS (t)'!N68)+IF('TUOS (t)'!N68="",0,'TUOS (t)'!N68)+IF('CCF (t)'!N68="",0,'CCF (t)'!N68)+IF('CPT (t)'!N68="",0,'CPT (t)'!N68)+IF('JSO (t)'!N68="",0,'JSO (t)'!N68))</f>
        <v>0</v>
      </c>
      <c r="O68" s="252">
        <f>IF($C68="","",IF('DUOS (t)'!O68="",0,'DUOS (t)'!O68)+IF('TUOS (t)'!O68="",0,'TUOS (t)'!O68)+IF('CCF (t)'!O68="",0,'CCF (t)'!O68)+IF('CPT (t)'!O68="",0,'CPT (t)'!O68)+IF('JSO (t)'!O68="",0,'JSO (t)'!O68))</f>
        <v>0</v>
      </c>
      <c r="P68" s="252">
        <f>IF($C68="","",IF('DUOS (t)'!P68="",0,'DUOS (t)'!P68)+IF('TUOS (t)'!P68="",0,'TUOS (t)'!P68)+IF('CCF (t)'!P68="",0,'CCF (t)'!P68)+IF('CPT (t)'!P68="",0,'CPT (t)'!P68)+IF('JSO (t)'!P68="",0,'JSO (t)'!P68))</f>
        <v>0</v>
      </c>
      <c r="Q68" s="252">
        <f>IF($C68="","",IF('DUOS (t)'!Q68="",0,'DUOS (t)'!Q68)+IF('TUOS (t)'!Q68="",0,'TUOS (t)'!Q68)+IF('CCF (t)'!Q68="",0,'CCF (t)'!Q68)+IF('CPT (t)'!Q68="",0,'CPT (t)'!Q68)+IF('JSO (t)'!Q68="",0,'JSO (t)'!Q68))</f>
        <v>1.7</v>
      </c>
      <c r="R68" s="252">
        <f>IF($C68="","",IF('DUOS (t)'!R68="",0,'DUOS (t)'!R68)+IF('TUOS (t)'!R68="",0,'TUOS (t)'!R68)+IF('CCF (t)'!R68="",0,'CCF (t)'!R68)+IF('CPT (t)'!R68="",0,'CPT (t)'!R68)+IF('JSO (t)'!R68="",0,'JSO (t)'!R68))</f>
        <v>0</v>
      </c>
      <c r="S68" s="252">
        <f>IF($C68="","",IF('DUOS (t)'!S68="",0,'DUOS (t)'!S68)+IF('TUOS (t)'!S68="",0,'TUOS (t)'!S68)+IF('CCF (t)'!S68="",0,'CCF (t)'!S68)+IF('CPT (t)'!S68="",0,'CPT (t)'!S68)+IF('JSO (t)'!S68="",0,'JSO (t)'!S68))</f>
        <v>1.7</v>
      </c>
      <c r="T68" s="198"/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2500</v>
      </c>
      <c r="AD68" s="213">
        <f>SUMPRODUCT($H68:$O68,'Q (t)'!$H68:$O68)/100</f>
        <v>4840</v>
      </c>
      <c r="AE68" s="213">
        <f>SUMPRODUCT($P68:$W68,'Q (t)'!$P68:$W68)/1000</f>
        <v>2040</v>
      </c>
      <c r="AF68" s="213">
        <f>SUMPRODUCT($X68:$AA68,'Q (t)'!$X68:$AA68)/1000</f>
        <v>0</v>
      </c>
      <c r="AG68" s="213">
        <f t="shared" ref="AG68:AG73" si="3">SUM(AC68:AF68)</f>
        <v>9380</v>
      </c>
      <c r="AH68" s="205"/>
      <c r="AI68" s="399">
        <f>IFERROR(AC68/'NUOS (t-1)'!AC68-1,"")</f>
        <v>2.564102564102555E-2</v>
      </c>
      <c r="AJ68" s="399">
        <f>IFERROR(AD68/'NUOS (t-1)'!AD68-1,"")</f>
        <v>2.564102564102555E-2</v>
      </c>
      <c r="AK68" s="399">
        <f>IFERROR(AE68/'NUOS (t-1)'!AE68-1,"")</f>
        <v>2.564102564102555E-2</v>
      </c>
      <c r="AL68" s="399" t="str">
        <f>IFERROR(AF68/'NUOS (t-1)'!AF68-1,"")</f>
        <v/>
      </c>
      <c r="AM68" s="399">
        <f>IFERROR(AG68/'NUOS (t-1)'!AG68-1,"")</f>
        <v>2.564102564102555E-2</v>
      </c>
      <c r="AN68" s="205"/>
    </row>
    <row r="69" spans="1:40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f>IF($C69="","",IF('DUOS (t)'!G69="",0,'DUOS (t)'!G69)+IF('TUOS (t)'!G69="",0,'TUOS (t)'!G69)+IF('CCF (t)'!G69="",0,'CCF (t)'!G69)+IF('CPT (t)'!G69="",0,'CPT (t)'!G69)+IF('JSO (t)'!G69="",0,'JSO (t)'!G69))</f>
        <v>2500000</v>
      </c>
      <c r="H69" s="252">
        <f>IF($C69="","",IF('DUOS (t)'!H69="",0,'DUOS (t)'!H69)+IF('TUOS (t)'!H69="",0,'TUOS (t)'!H69)+IF('CCF (t)'!H69="",0,'CCF (t)'!H69)+IF('CPT (t)'!H69="",0,'CPT (t)'!H69)+IF('JSO (t)'!H69="",0,'JSO (t)'!H69))</f>
        <v>0</v>
      </c>
      <c r="I69" s="252">
        <f>IF($C69="","",IF('DUOS (t)'!I69="",0,'DUOS (t)'!I69)+IF('TUOS (t)'!I69="",0,'TUOS (t)'!I69)+IF('CCF (t)'!I69="",0,'CCF (t)'!I69)+IF('CPT (t)'!I69="",0,'CPT (t)'!I69)+IF('JSO (t)'!I69="",0,'JSO (t)'!I69))</f>
        <v>4</v>
      </c>
      <c r="J69" s="252">
        <f>IF($C69="","",IF('DUOS (t)'!J69="",0,'DUOS (t)'!J69)+IF('TUOS (t)'!J69="",0,'TUOS (t)'!J69)+IF('CCF (t)'!J69="",0,'CCF (t)'!J69)+IF('CPT (t)'!J69="",0,'CPT (t)'!J69)+IF('JSO (t)'!J69="",0,'JSO (t)'!J69))</f>
        <v>0.5</v>
      </c>
      <c r="K69" s="252">
        <f>IF($C69="","",IF('DUOS (t)'!K69="",0,'DUOS (t)'!K69)+IF('TUOS (t)'!K69="",0,'TUOS (t)'!K69)+IF('CCF (t)'!K69="",0,'CCF (t)'!K69)+IF('CPT (t)'!K69="",0,'CPT (t)'!K69)+IF('JSO (t)'!K69="",0,'JSO (t)'!K69))</f>
        <v>0.1</v>
      </c>
      <c r="L69" s="252">
        <f>IF($C69="","",IF('DUOS (t)'!L69="",0,'DUOS (t)'!L69)+IF('TUOS (t)'!L69="",0,'TUOS (t)'!L69)+IF('CCF (t)'!L69="",0,'CCF (t)'!L69)+IF('CPT (t)'!L69="",0,'CPT (t)'!L69)+IF('JSO (t)'!L69="",0,'JSO (t)'!L69))</f>
        <v>0</v>
      </c>
      <c r="M69" s="252">
        <f>IF($C69="","",IF('DUOS (t)'!M69="",0,'DUOS (t)'!M69)+IF('TUOS (t)'!M69="",0,'TUOS (t)'!M69)+IF('CCF (t)'!M69="",0,'CCF (t)'!M69)+IF('CPT (t)'!M69="",0,'CPT (t)'!M69)+IF('JSO (t)'!M69="",0,'JSO (t)'!M69))</f>
        <v>0</v>
      </c>
      <c r="N69" s="252">
        <f>IF($C69="","",IF('DUOS (t)'!N69="",0,'DUOS (t)'!N69)+IF('TUOS (t)'!N69="",0,'TUOS (t)'!N69)+IF('CCF (t)'!N69="",0,'CCF (t)'!N69)+IF('CPT (t)'!N69="",0,'CPT (t)'!N69)+IF('JSO (t)'!N69="",0,'JSO (t)'!N69))</f>
        <v>0</v>
      </c>
      <c r="O69" s="252">
        <f>IF($C69="","",IF('DUOS (t)'!O69="",0,'DUOS (t)'!O69)+IF('TUOS (t)'!O69="",0,'TUOS (t)'!O69)+IF('CCF (t)'!O69="",0,'CCF (t)'!O69)+IF('CPT (t)'!O69="",0,'CPT (t)'!O69)+IF('JSO (t)'!O69="",0,'JSO (t)'!O69))</f>
        <v>0</v>
      </c>
      <c r="P69" s="252">
        <f>IF($C69="","",IF('DUOS (t)'!P69="",0,'DUOS (t)'!P69)+IF('TUOS (t)'!P69="",0,'TUOS (t)'!P69)+IF('CCF (t)'!P69="",0,'CCF (t)'!P69)+IF('CPT (t)'!P69="",0,'CPT (t)'!P69)+IF('JSO (t)'!P69="",0,'JSO (t)'!P69))</f>
        <v>0</v>
      </c>
      <c r="Q69" s="252">
        <f>IF($C69="","",IF('DUOS (t)'!Q69="",0,'DUOS (t)'!Q69)+IF('TUOS (t)'!Q69="",0,'TUOS (t)'!Q69)+IF('CCF (t)'!Q69="",0,'CCF (t)'!Q69)+IF('CPT (t)'!Q69="",0,'CPT (t)'!Q69)+IF('JSO (t)'!Q69="",0,'JSO (t)'!Q69))</f>
        <v>1.7</v>
      </c>
      <c r="R69" s="252">
        <f>IF($C69="","",IF('DUOS (t)'!R69="",0,'DUOS (t)'!R69)+IF('TUOS (t)'!R69="",0,'TUOS (t)'!R69)+IF('CCF (t)'!R69="",0,'CCF (t)'!R69)+IF('CPT (t)'!R69="",0,'CPT (t)'!R69)+IF('JSO (t)'!R69="",0,'JSO (t)'!R69))</f>
        <v>0</v>
      </c>
      <c r="S69" s="252">
        <f>IF($C69="","",IF('DUOS (t)'!S69="",0,'DUOS (t)'!S69)+IF('TUOS (t)'!S69="",0,'TUOS (t)'!S69)+IF('CCF (t)'!S69="",0,'CCF (t)'!S69)+IF('CPT (t)'!S69="",0,'CPT (t)'!S69)+IF('JSO (t)'!S69="",0,'JSO (t)'!S69))</f>
        <v>1.7</v>
      </c>
      <c r="T69" s="198"/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2500</v>
      </c>
      <c r="AD69" s="213">
        <f>SUMPRODUCT($H69:$O69,'Q (t)'!$H69:$O69)/100</f>
        <v>4840</v>
      </c>
      <c r="AE69" s="213">
        <f>SUMPRODUCT($P69:$W69,'Q (t)'!$P69:$W69)/1000</f>
        <v>2040</v>
      </c>
      <c r="AF69" s="213">
        <f>SUMPRODUCT($X69:$AA69,'Q (t)'!$X69:$AA69)/1000</f>
        <v>0</v>
      </c>
      <c r="AG69" s="213">
        <f t="shared" si="3"/>
        <v>9380</v>
      </c>
      <c r="AH69" s="205"/>
      <c r="AI69" s="399">
        <f>IFERROR(AC69/'NUOS (t-1)'!AC69-1,"")</f>
        <v>2.564102564102555E-2</v>
      </c>
      <c r="AJ69" s="399">
        <f>IFERROR(AD69/'NUOS (t-1)'!AD69-1,"")</f>
        <v>2.564102564102555E-2</v>
      </c>
      <c r="AK69" s="399">
        <f>IFERROR(AE69/'NUOS (t-1)'!AE69-1,"")</f>
        <v>2.564102564102555E-2</v>
      </c>
      <c r="AL69" s="399" t="str">
        <f>IFERROR(AF69/'NUOS (t-1)'!AF69-1,"")</f>
        <v/>
      </c>
      <c r="AM69" s="399">
        <f>IFERROR(AG69/'NUOS (t-1)'!AG69-1,"")</f>
        <v>2.564102564102555E-2</v>
      </c>
      <c r="AN69" s="205"/>
    </row>
    <row r="70" spans="1:40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f>IF($C70="","",IF('DUOS (t)'!G70="",0,'DUOS (t)'!G70)+IF('TUOS (t)'!G70="",0,'TUOS (t)'!G70)+IF('CCF (t)'!G70="",0,'CCF (t)'!G70)+IF('CPT (t)'!G70="",0,'CPT (t)'!G70)+IF('JSO (t)'!G70="",0,'JSO (t)'!G70))</f>
        <v>2500000</v>
      </c>
      <c r="H70" s="252">
        <f>IF($C70="","",IF('DUOS (t)'!H70="",0,'DUOS (t)'!H70)+IF('TUOS (t)'!H70="",0,'TUOS (t)'!H70)+IF('CCF (t)'!H70="",0,'CCF (t)'!H70)+IF('CPT (t)'!H70="",0,'CPT (t)'!H70)+IF('JSO (t)'!H70="",0,'JSO (t)'!H70))</f>
        <v>0</v>
      </c>
      <c r="I70" s="252">
        <f>IF($C70="","",IF('DUOS (t)'!I70="",0,'DUOS (t)'!I70)+IF('TUOS (t)'!I70="",0,'TUOS (t)'!I70)+IF('CCF (t)'!I70="",0,'CCF (t)'!I70)+IF('CPT (t)'!I70="",0,'CPT (t)'!I70)+IF('JSO (t)'!I70="",0,'JSO (t)'!I70))</f>
        <v>4</v>
      </c>
      <c r="J70" s="252">
        <f>IF($C70="","",IF('DUOS (t)'!J70="",0,'DUOS (t)'!J70)+IF('TUOS (t)'!J70="",0,'TUOS (t)'!J70)+IF('CCF (t)'!J70="",0,'CCF (t)'!J70)+IF('CPT (t)'!J70="",0,'CPT (t)'!J70)+IF('JSO (t)'!J70="",0,'JSO (t)'!J70))</f>
        <v>0.5</v>
      </c>
      <c r="K70" s="252">
        <f>IF($C70="","",IF('DUOS (t)'!K70="",0,'DUOS (t)'!K70)+IF('TUOS (t)'!K70="",0,'TUOS (t)'!K70)+IF('CCF (t)'!K70="",0,'CCF (t)'!K70)+IF('CPT (t)'!K70="",0,'CPT (t)'!K70)+IF('JSO (t)'!K70="",0,'JSO (t)'!K70))</f>
        <v>0.1</v>
      </c>
      <c r="L70" s="252">
        <f>IF($C70="","",IF('DUOS (t)'!L70="",0,'DUOS (t)'!L70)+IF('TUOS (t)'!L70="",0,'TUOS (t)'!L70)+IF('CCF (t)'!L70="",0,'CCF (t)'!L70)+IF('CPT (t)'!L70="",0,'CPT (t)'!L70)+IF('JSO (t)'!L70="",0,'JSO (t)'!L70))</f>
        <v>0</v>
      </c>
      <c r="M70" s="252">
        <f>IF($C70="","",IF('DUOS (t)'!M70="",0,'DUOS (t)'!M70)+IF('TUOS (t)'!M70="",0,'TUOS (t)'!M70)+IF('CCF (t)'!M70="",0,'CCF (t)'!M70)+IF('CPT (t)'!M70="",0,'CPT (t)'!M70)+IF('JSO (t)'!M70="",0,'JSO (t)'!M70))</f>
        <v>0</v>
      </c>
      <c r="N70" s="252">
        <f>IF($C70="","",IF('DUOS (t)'!N70="",0,'DUOS (t)'!N70)+IF('TUOS (t)'!N70="",0,'TUOS (t)'!N70)+IF('CCF (t)'!N70="",0,'CCF (t)'!N70)+IF('CPT (t)'!N70="",0,'CPT (t)'!N70)+IF('JSO (t)'!N70="",0,'JSO (t)'!N70))</f>
        <v>0</v>
      </c>
      <c r="O70" s="252">
        <f>IF($C70="","",IF('DUOS (t)'!O70="",0,'DUOS (t)'!O70)+IF('TUOS (t)'!O70="",0,'TUOS (t)'!O70)+IF('CCF (t)'!O70="",0,'CCF (t)'!O70)+IF('CPT (t)'!O70="",0,'CPT (t)'!O70)+IF('JSO (t)'!O70="",0,'JSO (t)'!O70))</f>
        <v>0</v>
      </c>
      <c r="P70" s="252">
        <f>IF($C70="","",IF('DUOS (t)'!P70="",0,'DUOS (t)'!P70)+IF('TUOS (t)'!P70="",0,'TUOS (t)'!P70)+IF('CCF (t)'!P70="",0,'CCF (t)'!P70)+IF('CPT (t)'!P70="",0,'CPT (t)'!P70)+IF('JSO (t)'!P70="",0,'JSO (t)'!P70))</f>
        <v>0</v>
      </c>
      <c r="Q70" s="252">
        <f>IF($C70="","",IF('DUOS (t)'!Q70="",0,'DUOS (t)'!Q70)+IF('TUOS (t)'!Q70="",0,'TUOS (t)'!Q70)+IF('CCF (t)'!Q70="",0,'CCF (t)'!Q70)+IF('CPT (t)'!Q70="",0,'CPT (t)'!Q70)+IF('JSO (t)'!Q70="",0,'JSO (t)'!Q70))</f>
        <v>1.7</v>
      </c>
      <c r="R70" s="252">
        <f>IF($C70="","",IF('DUOS (t)'!R70="",0,'DUOS (t)'!R70)+IF('TUOS (t)'!R70="",0,'TUOS (t)'!R70)+IF('CCF (t)'!R70="",0,'CCF (t)'!R70)+IF('CPT (t)'!R70="",0,'CPT (t)'!R70)+IF('JSO (t)'!R70="",0,'JSO (t)'!R70))</f>
        <v>0</v>
      </c>
      <c r="S70" s="252">
        <f>IF($C70="","",IF('DUOS (t)'!S70="",0,'DUOS (t)'!S70)+IF('TUOS (t)'!S70="",0,'TUOS (t)'!S70)+IF('CCF (t)'!S70="",0,'CCF (t)'!S70)+IF('CPT (t)'!S70="",0,'CPT (t)'!S70)+IF('JSO (t)'!S70="",0,'JSO (t)'!S70))</f>
        <v>1.7</v>
      </c>
      <c r="T70" s="198"/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2500</v>
      </c>
      <c r="AD70" s="213">
        <f>SUMPRODUCT($H70:$O70,'Q (t)'!$H70:$O70)/100</f>
        <v>4840</v>
      </c>
      <c r="AE70" s="213">
        <f>SUMPRODUCT($P70:$W70,'Q (t)'!$P70:$W70)/1000</f>
        <v>2040</v>
      </c>
      <c r="AF70" s="213">
        <f>SUMPRODUCT($X70:$AA70,'Q (t)'!$X70:$AA70)/1000</f>
        <v>0</v>
      </c>
      <c r="AG70" s="213">
        <f t="shared" si="3"/>
        <v>9380</v>
      </c>
      <c r="AH70" s="205"/>
      <c r="AI70" s="399">
        <f>IFERROR(AC70/'NUOS (t-1)'!AC70-1,"")</f>
        <v>2.564102564102555E-2</v>
      </c>
      <c r="AJ70" s="399">
        <f>IFERROR(AD70/'NUOS (t-1)'!AD70-1,"")</f>
        <v>2.564102564102555E-2</v>
      </c>
      <c r="AK70" s="399">
        <f>IFERROR(AE70/'NUOS (t-1)'!AE70-1,"")</f>
        <v>2.564102564102555E-2</v>
      </c>
      <c r="AL70" s="399" t="str">
        <f>IFERROR(AF70/'NUOS (t-1)'!AF70-1,"")</f>
        <v/>
      </c>
      <c r="AM70" s="399">
        <f>IFERROR(AG70/'NUOS (t-1)'!AG70-1,"")</f>
        <v>2.564102564102555E-2</v>
      </c>
      <c r="AN70" s="205"/>
    </row>
    <row r="71" spans="1:40" s="153" customFormat="1" x14ac:dyDescent="0.2"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f>IF($C71="","",IF('DUOS (t)'!G71="",0,'DUOS (t)'!G71)+IF('TUOS (t)'!G71="",0,'TUOS (t)'!G71)+IF('CCF (t)'!G71="",0,'CCF (t)'!G71)+IF('CPT (t)'!G71="",0,'CPT (t)'!G71)+IF('JSO (t)'!G71="",0,'JSO (t)'!G71))</f>
        <v>2500000</v>
      </c>
      <c r="H71" s="252">
        <f>IF($C71="","",IF('DUOS (t)'!H71="",0,'DUOS (t)'!H71)+IF('TUOS (t)'!H71="",0,'TUOS (t)'!H71)+IF('CCF (t)'!H71="",0,'CCF (t)'!H71)+IF('CPT (t)'!H71="",0,'CPT (t)'!H71)+IF('JSO (t)'!H71="",0,'JSO (t)'!H71))</f>
        <v>0</v>
      </c>
      <c r="I71" s="252">
        <f>IF($C71="","",IF('DUOS (t)'!I71="",0,'DUOS (t)'!I71)+IF('TUOS (t)'!I71="",0,'TUOS (t)'!I71)+IF('CCF (t)'!I71="",0,'CCF (t)'!I71)+IF('CPT (t)'!I71="",0,'CPT (t)'!I71)+IF('JSO (t)'!I71="",0,'JSO (t)'!I71))</f>
        <v>4</v>
      </c>
      <c r="J71" s="252">
        <f>IF($C71="","",IF('DUOS (t)'!J71="",0,'DUOS (t)'!J71)+IF('TUOS (t)'!J71="",0,'TUOS (t)'!J71)+IF('CCF (t)'!J71="",0,'CCF (t)'!J71)+IF('CPT (t)'!J71="",0,'CPT (t)'!J71)+IF('JSO (t)'!J71="",0,'JSO (t)'!J71))</f>
        <v>0.5</v>
      </c>
      <c r="K71" s="252">
        <f>IF($C71="","",IF('DUOS (t)'!K71="",0,'DUOS (t)'!K71)+IF('TUOS (t)'!K71="",0,'TUOS (t)'!K71)+IF('CCF (t)'!K71="",0,'CCF (t)'!K71)+IF('CPT (t)'!K71="",0,'CPT (t)'!K71)+IF('JSO (t)'!K71="",0,'JSO (t)'!K71))</f>
        <v>0.1</v>
      </c>
      <c r="L71" s="252">
        <f>IF($C71="","",IF('DUOS (t)'!L71="",0,'DUOS (t)'!L71)+IF('TUOS (t)'!L71="",0,'TUOS (t)'!L71)+IF('CCF (t)'!L71="",0,'CCF (t)'!L71)+IF('CPT (t)'!L71="",0,'CPT (t)'!L71)+IF('JSO (t)'!L71="",0,'JSO (t)'!L71))</f>
        <v>0</v>
      </c>
      <c r="M71" s="252">
        <f>IF($C71="","",IF('DUOS (t)'!M71="",0,'DUOS (t)'!M71)+IF('TUOS (t)'!M71="",0,'TUOS (t)'!M71)+IF('CCF (t)'!M71="",0,'CCF (t)'!M71)+IF('CPT (t)'!M71="",0,'CPT (t)'!M71)+IF('JSO (t)'!M71="",0,'JSO (t)'!M71))</f>
        <v>0</v>
      </c>
      <c r="N71" s="252">
        <f>IF($C71="","",IF('DUOS (t)'!N71="",0,'DUOS (t)'!N71)+IF('TUOS (t)'!N71="",0,'TUOS (t)'!N71)+IF('CCF (t)'!N71="",0,'CCF (t)'!N71)+IF('CPT (t)'!N71="",0,'CPT (t)'!N71)+IF('JSO (t)'!N71="",0,'JSO (t)'!N71))</f>
        <v>0</v>
      </c>
      <c r="O71" s="252">
        <f>IF($C71="","",IF('DUOS (t)'!O71="",0,'DUOS (t)'!O71)+IF('TUOS (t)'!O71="",0,'TUOS (t)'!O71)+IF('CCF (t)'!O71="",0,'CCF (t)'!O71)+IF('CPT (t)'!O71="",0,'CPT (t)'!O71)+IF('JSO (t)'!O71="",0,'JSO (t)'!O71))</f>
        <v>0</v>
      </c>
      <c r="P71" s="252">
        <f>IF($C71="","",IF('DUOS (t)'!P71="",0,'DUOS (t)'!P71)+IF('TUOS (t)'!P71="",0,'TUOS (t)'!P71)+IF('CCF (t)'!P71="",0,'CCF (t)'!P71)+IF('CPT (t)'!P71="",0,'CPT (t)'!P71)+IF('JSO (t)'!P71="",0,'JSO (t)'!P71))</f>
        <v>0</v>
      </c>
      <c r="Q71" s="252">
        <f>IF($C71="","",IF('DUOS (t)'!Q71="",0,'DUOS (t)'!Q71)+IF('TUOS (t)'!Q71="",0,'TUOS (t)'!Q71)+IF('CCF (t)'!Q71="",0,'CCF (t)'!Q71)+IF('CPT (t)'!Q71="",0,'CPT (t)'!Q71)+IF('JSO (t)'!Q71="",0,'JSO (t)'!Q71))</f>
        <v>1.7</v>
      </c>
      <c r="R71" s="252">
        <f>IF($C71="","",IF('DUOS (t)'!R71="",0,'DUOS (t)'!R71)+IF('TUOS (t)'!R71="",0,'TUOS (t)'!R71)+IF('CCF (t)'!R71="",0,'CCF (t)'!R71)+IF('CPT (t)'!R71="",0,'CPT (t)'!R71)+IF('JSO (t)'!R71="",0,'JSO (t)'!R71))</f>
        <v>0</v>
      </c>
      <c r="S71" s="252">
        <f>IF($C71="","",IF('DUOS (t)'!S71="",0,'DUOS (t)'!S71)+IF('TUOS (t)'!S71="",0,'TUOS (t)'!S71)+IF('CCF (t)'!S71="",0,'CCF (t)'!S71)+IF('CPT (t)'!S71="",0,'CPT (t)'!S71)+IF('JSO (t)'!S71="",0,'JSO (t)'!S71))</f>
        <v>1.7</v>
      </c>
      <c r="T71" s="198"/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2500</v>
      </c>
      <c r="AD71" s="213">
        <f>SUMPRODUCT($H71:$O71,'Q (t)'!$H71:$O71)/100</f>
        <v>4840</v>
      </c>
      <c r="AE71" s="213">
        <f>SUMPRODUCT($P71:$W71,'Q (t)'!$P71:$W71)/1000</f>
        <v>2040</v>
      </c>
      <c r="AF71" s="213">
        <f>SUMPRODUCT($X71:$AA71,'Q (t)'!$X71:$AA71)/1000</f>
        <v>0</v>
      </c>
      <c r="AG71" s="213">
        <f t="shared" si="3"/>
        <v>9380</v>
      </c>
      <c r="AH71" s="205"/>
      <c r="AI71" s="399">
        <f>IFERROR(AC71/'NUOS (t-1)'!AC71-1,"")</f>
        <v>-0.65647285942672384</v>
      </c>
      <c r="AJ71" s="399">
        <f>IFERROR(AD71/'NUOS (t-1)'!AD71-1,"")</f>
        <v>2.564102564102555E-2</v>
      </c>
      <c r="AK71" s="399">
        <f>IFERROR(AE71/'NUOS (t-1)'!AE71-1,"")</f>
        <v>2.564102564102555E-2</v>
      </c>
      <c r="AL71" s="399" t="str">
        <f>IFERROR(AF71/'NUOS (t-1)'!AF71-1,"")</f>
        <v/>
      </c>
      <c r="AM71" s="399">
        <f>IFERROR(AG71/'NUOS (t-1)'!AG71-1,"")</f>
        <v>-0.32930273229234452</v>
      </c>
      <c r="AN71" s="205"/>
    </row>
    <row r="72" spans="1:40" s="24" customFormat="1" x14ac:dyDescent="0.2"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tr">
        <f>IF($C72="","",IF('DUOS (t)'!G72="",0,'DUOS (t)'!G72)+IF('TUOS (t)'!G72="",0,'TUOS (t)'!G72)+IF('CCF (t)'!G72="",0,'CCF (t)'!G72)+IF('CPT (t)'!G72="",0,'CPT (t)'!G72)+IF('JSO (t)'!G72="",0,'JSO (t)'!G72))</f>
        <v/>
      </c>
      <c r="H72" s="252" t="str">
        <f>IF($C72="","",IF('DUOS (t)'!H72="",0,'DUOS (t)'!H72)+IF('TUOS (t)'!H72="",0,'TUOS (t)'!H72)+IF('CCF (t)'!H72="",0,'CCF (t)'!H72)+IF('CPT (t)'!H72="",0,'CPT (t)'!H72)+IF('JSO (t)'!H72="",0,'JSO (t)'!H72))</f>
        <v/>
      </c>
      <c r="I72" s="252" t="str">
        <f>IF($C72="","",IF('DUOS (t)'!I72="",0,'DUOS (t)'!I72)+IF('TUOS (t)'!I72="",0,'TUOS (t)'!I72)+IF('CCF (t)'!I72="",0,'CCF (t)'!I72)+IF('CPT (t)'!I72="",0,'CPT (t)'!I72)+IF('JSO (t)'!I72="",0,'JSO (t)'!I72))</f>
        <v/>
      </c>
      <c r="J72" s="252" t="str">
        <f>IF($C72="","",IF('DUOS (t)'!J72="",0,'DUOS (t)'!J72)+IF('TUOS (t)'!J72="",0,'TUOS (t)'!J72)+IF('CCF (t)'!J72="",0,'CCF (t)'!J72)+IF('CPT (t)'!J72="",0,'CPT (t)'!J72)+IF('JSO (t)'!J72="",0,'JSO (t)'!J72))</f>
        <v/>
      </c>
      <c r="K72" s="252" t="str">
        <f>IF($C72="","",IF('DUOS (t)'!K72="",0,'DUOS (t)'!K72)+IF('TUOS (t)'!K72="",0,'TUOS (t)'!K72)+IF('CCF (t)'!K72="",0,'CCF (t)'!K72)+IF('CPT (t)'!K72="",0,'CPT (t)'!K72)+IF('JSO (t)'!K72="",0,'JSO (t)'!K72))</f>
        <v/>
      </c>
      <c r="L72" s="252" t="str">
        <f>IF($C72="","",IF('DUOS (t)'!L72="",0,'DUOS (t)'!L72)+IF('TUOS (t)'!L72="",0,'TUOS (t)'!L72)+IF('CCF (t)'!L72="",0,'CCF (t)'!L72)+IF('CPT (t)'!L72="",0,'CPT (t)'!L72)+IF('JSO (t)'!L72="",0,'JSO (t)'!L72))</f>
        <v/>
      </c>
      <c r="M72" s="252" t="str">
        <f>IF($C72="","",IF('DUOS (t)'!M72="",0,'DUOS (t)'!M72)+IF('TUOS (t)'!M72="",0,'TUOS (t)'!M72)+IF('CCF (t)'!M72="",0,'CCF (t)'!M72)+IF('CPT (t)'!M72="",0,'CPT (t)'!M72)+IF('JSO (t)'!M72="",0,'JSO (t)'!M72))</f>
        <v/>
      </c>
      <c r="N72" s="252" t="str">
        <f>IF($C72="","",IF('DUOS (t)'!N72="",0,'DUOS (t)'!N72)+IF('TUOS (t)'!N72="",0,'TUOS (t)'!N72)+IF('CCF (t)'!N72="",0,'CCF (t)'!N72)+IF('CPT (t)'!N72="",0,'CPT (t)'!N72)+IF('JSO (t)'!N72="",0,'JSO (t)'!N72))</f>
        <v/>
      </c>
      <c r="O72" s="252" t="str">
        <f>IF($C72="","",IF('DUOS (t)'!O72="",0,'DUOS (t)'!O72)+IF('TUOS (t)'!O72="",0,'TUOS (t)'!O72)+IF('CCF (t)'!O72="",0,'CCF (t)'!O72)+IF('CPT (t)'!O72="",0,'CPT (t)'!O72)+IF('JSO (t)'!O72="",0,'JSO (t)'!O72))</f>
        <v/>
      </c>
      <c r="P72" s="252" t="str">
        <f>IF($C72="","",IF('DUOS (t)'!P72="",0,'DUOS (t)'!P72)+IF('TUOS (t)'!P72="",0,'TUOS (t)'!P72)+IF('CCF (t)'!P72="",0,'CCF (t)'!P72)+IF('CPT (t)'!P72="",0,'CPT (t)'!P72)+IF('JSO (t)'!P72="",0,'JSO (t)'!P72))</f>
        <v/>
      </c>
      <c r="Q72" s="252" t="str">
        <f>IF($C72="","",IF('DUOS (t)'!Q72="",0,'DUOS (t)'!Q72)+IF('TUOS (t)'!Q72="",0,'TUOS (t)'!Q72)+IF('CCF (t)'!Q72="",0,'CCF (t)'!Q72)+IF('CPT (t)'!Q72="",0,'CPT (t)'!Q72)+IF('JSO (t)'!Q72="",0,'JSO (t)'!Q72))</f>
        <v/>
      </c>
      <c r="R72" s="252" t="str">
        <f>IF($C72="","",IF('DUOS (t)'!R72="",0,'DUOS (t)'!R72)+IF('TUOS (t)'!R72="",0,'TUOS (t)'!R72)+IF('CCF (t)'!R72="",0,'CCF (t)'!R72)+IF('CPT (t)'!R72="",0,'CPT (t)'!R72)+IF('JSO (t)'!R72="",0,'JSO (t)'!R72))</f>
        <v/>
      </c>
      <c r="S72" s="252" t="str">
        <f>IF($C72="","",IF('DUOS (t)'!S72="",0,'DUOS (t)'!S72)+IF('TUOS (t)'!S72="",0,'TUOS (t)'!S72)+IF('CCF (t)'!S72="",0,'CCF (t)'!S72)+IF('CPT (t)'!S72="",0,'CPT (t)'!S72)+IF('JSO (t)'!S72="",0,'JSO (t)'!S72))</f>
        <v/>
      </c>
      <c r="T72" s="198"/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  <c r="AH72" s="205"/>
      <c r="AI72" s="399" t="str">
        <f>IFERROR(AC72/'NUOS (t-1)'!AC72-1,"")</f>
        <v/>
      </c>
      <c r="AJ72" s="399" t="str">
        <f>IFERROR(AD72/'NUOS (t-1)'!AD72-1,"")</f>
        <v/>
      </c>
      <c r="AK72" s="399" t="str">
        <f>IFERROR(AE72/'NUOS (t-1)'!AE72-1,"")</f>
        <v/>
      </c>
      <c r="AL72" s="399" t="str">
        <f>IFERROR(AF72/'NUOS (t-1)'!AF72-1,"")</f>
        <v/>
      </c>
      <c r="AM72" s="399" t="str">
        <f>IFERROR(AG72/'NUOS (t-1)'!AG72-1,"")</f>
        <v/>
      </c>
      <c r="AN72" s="205"/>
    </row>
    <row r="73" spans="1:40" s="24" customFormat="1" x14ac:dyDescent="0.2"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tr">
        <f>IF($C73="","",IF('DUOS (t)'!G73="",0,'DUOS (t)'!G73)+IF('TUOS (t)'!G73="",0,'TUOS (t)'!G73)+IF('CCF (t)'!G73="",0,'CCF (t)'!G73)+IF('CPT (t)'!G73="",0,'CPT (t)'!G73)+IF('JSO (t)'!G73="",0,'JSO (t)'!G73))</f>
        <v/>
      </c>
      <c r="H73" s="252" t="str">
        <f>IF($C73="","",IF('DUOS (t)'!H73="",0,'DUOS (t)'!H73)+IF('TUOS (t)'!H73="",0,'TUOS (t)'!H73)+IF('CCF (t)'!H73="",0,'CCF (t)'!H73)+IF('CPT (t)'!H73="",0,'CPT (t)'!H73)+IF('JSO (t)'!H73="",0,'JSO (t)'!H73))</f>
        <v/>
      </c>
      <c r="I73" s="252" t="str">
        <f>IF($C73="","",IF('DUOS (t)'!I73="",0,'DUOS (t)'!I73)+IF('TUOS (t)'!I73="",0,'TUOS (t)'!I73)+IF('CCF (t)'!I73="",0,'CCF (t)'!I73)+IF('CPT (t)'!I73="",0,'CPT (t)'!I73)+IF('JSO (t)'!I73="",0,'JSO (t)'!I73))</f>
        <v/>
      </c>
      <c r="J73" s="252" t="str">
        <f>IF($C73="","",IF('DUOS (t)'!J73="",0,'DUOS (t)'!J73)+IF('TUOS (t)'!J73="",0,'TUOS (t)'!J73)+IF('CCF (t)'!J73="",0,'CCF (t)'!J73)+IF('CPT (t)'!J73="",0,'CPT (t)'!J73)+IF('JSO (t)'!J73="",0,'JSO (t)'!J73))</f>
        <v/>
      </c>
      <c r="K73" s="252" t="str">
        <f>IF($C73="","",IF('DUOS (t)'!K73="",0,'DUOS (t)'!K73)+IF('TUOS (t)'!K73="",0,'TUOS (t)'!K73)+IF('CCF (t)'!K73="",0,'CCF (t)'!K73)+IF('CPT (t)'!K73="",0,'CPT (t)'!K73)+IF('JSO (t)'!K73="",0,'JSO (t)'!K73))</f>
        <v/>
      </c>
      <c r="L73" s="252" t="str">
        <f>IF($C73="","",IF('DUOS (t)'!L73="",0,'DUOS (t)'!L73)+IF('TUOS (t)'!L73="",0,'TUOS (t)'!L73)+IF('CCF (t)'!L73="",0,'CCF (t)'!L73)+IF('CPT (t)'!L73="",0,'CPT (t)'!L73)+IF('JSO (t)'!L73="",0,'JSO (t)'!L73))</f>
        <v/>
      </c>
      <c r="M73" s="252" t="str">
        <f>IF($C73="","",IF('DUOS (t)'!M73="",0,'DUOS (t)'!M73)+IF('TUOS (t)'!M73="",0,'TUOS (t)'!M73)+IF('CCF (t)'!M73="",0,'CCF (t)'!M73)+IF('CPT (t)'!M73="",0,'CPT (t)'!M73)+IF('JSO (t)'!M73="",0,'JSO (t)'!M73))</f>
        <v/>
      </c>
      <c r="N73" s="252" t="str">
        <f>IF($C73="","",IF('DUOS (t)'!N73="",0,'DUOS (t)'!N73)+IF('TUOS (t)'!N73="",0,'TUOS (t)'!N73)+IF('CCF (t)'!N73="",0,'CCF (t)'!N73)+IF('CPT (t)'!N73="",0,'CPT (t)'!N73)+IF('JSO (t)'!N73="",0,'JSO (t)'!N73))</f>
        <v/>
      </c>
      <c r="O73" s="252" t="str">
        <f>IF($C73="","",IF('DUOS (t)'!O73="",0,'DUOS (t)'!O73)+IF('TUOS (t)'!O73="",0,'TUOS (t)'!O73)+IF('CCF (t)'!O73="",0,'CCF (t)'!O73)+IF('CPT (t)'!O73="",0,'CPT (t)'!O73)+IF('JSO (t)'!O73="",0,'JSO (t)'!O73))</f>
        <v/>
      </c>
      <c r="P73" s="252" t="str">
        <f>IF($C73="","",IF('DUOS (t)'!P73="",0,'DUOS (t)'!P73)+IF('TUOS (t)'!P73="",0,'TUOS (t)'!P73)+IF('CCF (t)'!P73="",0,'CCF (t)'!P73)+IF('CPT (t)'!P73="",0,'CPT (t)'!P73)+IF('JSO (t)'!P73="",0,'JSO (t)'!P73))</f>
        <v/>
      </c>
      <c r="Q73" s="252" t="str">
        <f>IF($C73="","",IF('DUOS (t)'!Q73="",0,'DUOS (t)'!Q73)+IF('TUOS (t)'!Q73="",0,'TUOS (t)'!Q73)+IF('CCF (t)'!Q73="",0,'CCF (t)'!Q73)+IF('CPT (t)'!Q73="",0,'CPT (t)'!Q73)+IF('JSO (t)'!Q73="",0,'JSO (t)'!Q73))</f>
        <v/>
      </c>
      <c r="R73" s="252" t="str">
        <f>IF($C73="","",IF('DUOS (t)'!R73="",0,'DUOS (t)'!R73)+IF('TUOS (t)'!R73="",0,'TUOS (t)'!R73)+IF('CCF (t)'!R73="",0,'CCF (t)'!R73)+IF('CPT (t)'!R73="",0,'CPT (t)'!R73)+IF('JSO (t)'!R73="",0,'JSO (t)'!R73))</f>
        <v/>
      </c>
      <c r="S73" s="252" t="str">
        <f>IF($C73="","",IF('DUOS (t)'!S73="",0,'DUOS (t)'!S73)+IF('TUOS (t)'!S73="",0,'TUOS (t)'!S73)+IF('CCF (t)'!S73="",0,'CCF (t)'!S73)+IF('CPT (t)'!S73="",0,'CPT (t)'!S73)+IF('JSO (t)'!S73="",0,'JSO (t)'!S73))</f>
        <v/>
      </c>
      <c r="T73" s="198"/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  <c r="AH73" s="205"/>
      <c r="AI73" s="399" t="str">
        <f>IFERROR(AC73/'NUOS (t-1)'!AC73-1,"")</f>
        <v/>
      </c>
      <c r="AJ73" s="399" t="str">
        <f>IFERROR(AD73/'NUOS (t-1)'!AD73-1,"")</f>
        <v/>
      </c>
      <c r="AK73" s="399" t="str">
        <f>IFERROR(AE73/'NUOS (t-1)'!AE73-1,"")</f>
        <v/>
      </c>
      <c r="AL73" s="399" t="str">
        <f>IFERROR(AF73/'NUOS (t-1)'!AF73-1,"")</f>
        <v/>
      </c>
      <c r="AM73" s="399" t="str">
        <f>IFERROR(AG73/'NUOS (t-1)'!AG73-1,"")</f>
        <v/>
      </c>
      <c r="AN73" s="205"/>
    </row>
    <row r="74" spans="1:40" s="203" customFormat="1" x14ac:dyDescent="0.2">
      <c r="A74" s="225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12792.136882580786</v>
      </c>
      <c r="AE74" s="284">
        <f>SUBTOTAL(9,AE75:AE80)</f>
        <v>0</v>
      </c>
      <c r="AF74" s="284">
        <f>SUBTOTAL(9,AF75:AF80)</f>
        <v>0</v>
      </c>
      <c r="AG74" s="284">
        <f>SUBTOTAL(9,AG75:AG80)</f>
        <v>12792.136882580786</v>
      </c>
      <c r="AH74" s="205"/>
      <c r="AI74" s="398" t="str">
        <f>IFERROR(AC74/'NUOS (t-1)'!AC74-1,"")</f>
        <v/>
      </c>
      <c r="AJ74" s="398">
        <f>IFERROR(AD74/'NUOS (t-1)'!AD74-1,"")</f>
        <v>4.0888585048536985E-2</v>
      </c>
      <c r="AK74" s="398" t="str">
        <f>IFERROR(AE74/'NUOS (t-1)'!AE74-1,"")</f>
        <v/>
      </c>
      <c r="AL74" s="398" t="str">
        <f>IFERROR(AF74/'NUOS (t-1)'!AF74-1,"")</f>
        <v/>
      </c>
      <c r="AM74" s="398">
        <f>IFERROR(AG74/'NUOS (t-1)'!AG74-1,"")</f>
        <v>4.0888585048536985E-2</v>
      </c>
      <c r="AN74" s="205"/>
    </row>
    <row r="75" spans="1:40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f>IF($C75="","",IF('DUOS (t)'!G75="",0,'DUOS (t)'!G75)+IF('TUOS (t)'!G75="",0,'TUOS (t)'!G75)+IF('CCF (t)'!G75="",0,'CCF (t)'!G75)+IF('CPT (t)'!G75="",0,'CPT (t)'!G75)+IF('JSO (t)'!G75="",0,'JSO (t)'!G75))</f>
        <v>0</v>
      </c>
      <c r="H75" s="252">
        <f>IF($C75="","",IF('DUOS (t)'!H75="",0,'DUOS (t)'!H75)+IF('TUOS (t)'!H75="",0,'TUOS (t)'!H75)+IF('CCF (t)'!H75="",0,'CCF (t)'!H75)+IF('CPT (t)'!H75="",0,'CPT (t)'!H75)+IF('JSO (t)'!H75="",0,'JSO (t)'!H75))</f>
        <v>8.8566461259177842</v>
      </c>
      <c r="I75" s="252">
        <f>IF($C75="","",IF('DUOS (t)'!I75="",0,'DUOS (t)'!I75)+IF('TUOS (t)'!I75="",0,'TUOS (t)'!I75)+IF('CCF (t)'!I75="",0,'CCF (t)'!I75)+IF('CPT (t)'!I75="",0,'CPT (t)'!I75)+IF('JSO (t)'!I75="",0,'JSO (t)'!I75))</f>
        <v>0</v>
      </c>
      <c r="J75" s="252">
        <f>IF($C75="","",IF('DUOS (t)'!J75="",0,'DUOS (t)'!J75)+IF('TUOS (t)'!J75="",0,'TUOS (t)'!J75)+IF('CCF (t)'!J75="",0,'CCF (t)'!J75)+IF('CPT (t)'!J75="",0,'CPT (t)'!J75)+IF('JSO (t)'!J75="",0,'JSO (t)'!J75))</f>
        <v>0</v>
      </c>
      <c r="K75" s="252">
        <f>IF($C75="","",IF('DUOS (t)'!K75="",0,'DUOS (t)'!K75)+IF('TUOS (t)'!K75="",0,'TUOS (t)'!K75)+IF('CCF (t)'!K75="",0,'CCF (t)'!K75)+IF('CPT (t)'!K75="",0,'CPT (t)'!K75)+IF('JSO (t)'!K75="",0,'JSO (t)'!K75))</f>
        <v>0</v>
      </c>
      <c r="L75" s="252">
        <f>IF($C75="","",IF('DUOS (t)'!L75="",0,'DUOS (t)'!L75)+IF('TUOS (t)'!L75="",0,'TUOS (t)'!L75)+IF('CCF (t)'!L75="",0,'CCF (t)'!L75)+IF('CPT (t)'!L75="",0,'CPT (t)'!L75)+IF('JSO (t)'!L75="",0,'JSO (t)'!L75))</f>
        <v>0</v>
      </c>
      <c r="M75" s="252">
        <f>IF($C75="","",IF('DUOS (t)'!M75="",0,'DUOS (t)'!M75)+IF('TUOS (t)'!M75="",0,'TUOS (t)'!M75)+IF('CCF (t)'!M75="",0,'CCF (t)'!M75)+IF('CPT (t)'!M75="",0,'CPT (t)'!M75)+IF('JSO (t)'!M75="",0,'JSO (t)'!M75))</f>
        <v>0</v>
      </c>
      <c r="N75" s="252">
        <f>IF($C75="","",IF('DUOS (t)'!N75="",0,'DUOS (t)'!N75)+IF('TUOS (t)'!N75="",0,'TUOS (t)'!N75)+IF('CCF (t)'!N75="",0,'CCF (t)'!N75)+IF('CPT (t)'!N75="",0,'CPT (t)'!N75)+IF('JSO (t)'!N75="",0,'JSO (t)'!N75))</f>
        <v>0</v>
      </c>
      <c r="O75" s="252">
        <f>IF($C75="","",IF('DUOS (t)'!O75="",0,'DUOS (t)'!O75)+IF('TUOS (t)'!O75="",0,'TUOS (t)'!O75)+IF('CCF (t)'!O75="",0,'CCF (t)'!O75)+IF('CPT (t)'!O75="",0,'CPT (t)'!O75)+IF('JSO (t)'!O75="",0,'JSO (t)'!O75))</f>
        <v>0</v>
      </c>
      <c r="P75" s="252">
        <f>IF($C75="","",IF('DUOS (t)'!P75="",0,'DUOS (t)'!P75)+IF('TUOS (t)'!P75="",0,'TUOS (t)'!P75)+IF('CCF (t)'!P75="",0,'CCF (t)'!P75)+IF('CPT (t)'!P75="",0,'CPT (t)'!P75)+IF('JSO (t)'!P75="",0,'JSO (t)'!P75))</f>
        <v>0</v>
      </c>
      <c r="Q75" s="252">
        <f>IF($C75="","",IF('DUOS (t)'!Q75="",0,'DUOS (t)'!Q75)+IF('TUOS (t)'!Q75="",0,'TUOS (t)'!Q75)+IF('CCF (t)'!Q75="",0,'CCF (t)'!Q75)+IF('CPT (t)'!Q75="",0,'CPT (t)'!Q75)+IF('JSO (t)'!Q75="",0,'JSO (t)'!Q75))</f>
        <v>0</v>
      </c>
      <c r="R75" s="252">
        <f>IF($C75="","",IF('DUOS (t)'!R75="",0,'DUOS (t)'!R75)+IF('TUOS (t)'!R75="",0,'TUOS (t)'!R75)+IF('CCF (t)'!R75="",0,'CCF (t)'!R75)+IF('CPT (t)'!R75="",0,'CPT (t)'!R75)+IF('JSO (t)'!R75="",0,'JSO (t)'!R75))</f>
        <v>0</v>
      </c>
      <c r="S75" s="252">
        <f>IF($C75="","",IF('DUOS (t)'!S75="",0,'DUOS (t)'!S75)+IF('TUOS (t)'!S75="",0,'TUOS (t)'!S75)+IF('CCF (t)'!S75="",0,'CCF (t)'!S75)+IF('CPT (t)'!S75="",0,'CPT (t)'!S75)+IF('JSO (t)'!S75="",0,'JSO (t)'!S75))</f>
        <v>0</v>
      </c>
      <c r="T75" s="198"/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8856.6461259177831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8856.6461259177831</v>
      </c>
      <c r="AH75" s="205"/>
      <c r="AI75" s="399" t="str">
        <f>IFERROR(AC75/'NUOS (t-1)'!AC75-1,"")</f>
        <v/>
      </c>
      <c r="AJ75" s="399">
        <f>IFERROR(AD75/'NUOS (t-1)'!AD75-1,"")</f>
        <v>5.3187201892861413E-2</v>
      </c>
      <c r="AK75" s="399" t="str">
        <f>IFERROR(AE75/'NUOS (t-1)'!AE75-1,"")</f>
        <v/>
      </c>
      <c r="AL75" s="399" t="str">
        <f>IFERROR(AF75/'NUOS (t-1)'!AF75-1,"")</f>
        <v/>
      </c>
      <c r="AM75" s="399">
        <f>IFERROR(AG75/'NUOS (t-1)'!AG75-1,"")</f>
        <v>5.3187201892861413E-2</v>
      </c>
      <c r="AN75" s="205"/>
    </row>
    <row r="76" spans="1:40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f>IF($C76="","",IF('DUOS (t)'!G76="",0,'DUOS (t)'!G76)+IF('TUOS (t)'!G76="",0,'TUOS (t)'!G76)+IF('CCF (t)'!G76="",0,'CCF (t)'!G76)+IF('CPT (t)'!G76="",0,'CPT (t)'!G76)+IF('JSO (t)'!G76="",0,'JSO (t)'!G76))</f>
        <v>0</v>
      </c>
      <c r="H76" s="252">
        <f>IF($C76="","",IF('DUOS (t)'!H76="",0,'DUOS (t)'!H76)+IF('TUOS (t)'!H76="",0,'TUOS (t)'!H76)+IF('CCF (t)'!H76="",0,'CCF (t)'!H76)+IF('CPT (t)'!H76="",0,'CPT (t)'!H76)+IF('JSO (t)'!H76="",0,'JSO (t)'!H76))</f>
        <v>8.8566461259177842</v>
      </c>
      <c r="I76" s="252">
        <f>IF($C76="","",IF('DUOS (t)'!I76="",0,'DUOS (t)'!I76)+IF('TUOS (t)'!I76="",0,'TUOS (t)'!I76)+IF('CCF (t)'!I76="",0,'CCF (t)'!I76)+IF('CPT (t)'!I76="",0,'CPT (t)'!I76)+IF('JSO (t)'!I76="",0,'JSO (t)'!I76))</f>
        <v>0</v>
      </c>
      <c r="J76" s="252">
        <f>IF($C76="","",IF('DUOS (t)'!J76="",0,'DUOS (t)'!J76)+IF('TUOS (t)'!J76="",0,'TUOS (t)'!J76)+IF('CCF (t)'!J76="",0,'CCF (t)'!J76)+IF('CPT (t)'!J76="",0,'CPT (t)'!J76)+IF('JSO (t)'!J76="",0,'JSO (t)'!J76))</f>
        <v>0</v>
      </c>
      <c r="K76" s="252">
        <f>IF($C76="","",IF('DUOS (t)'!K76="",0,'DUOS (t)'!K76)+IF('TUOS (t)'!K76="",0,'TUOS (t)'!K76)+IF('CCF (t)'!K76="",0,'CCF (t)'!K76)+IF('CPT (t)'!K76="",0,'CPT (t)'!K76)+IF('JSO (t)'!K76="",0,'JSO (t)'!K76))</f>
        <v>0</v>
      </c>
      <c r="L76" s="252">
        <f>IF($C76="","",IF('DUOS (t)'!L76="",0,'DUOS (t)'!L76)+IF('TUOS (t)'!L76="",0,'TUOS (t)'!L76)+IF('CCF (t)'!L76="",0,'CCF (t)'!L76)+IF('CPT (t)'!L76="",0,'CPT (t)'!L76)+IF('JSO (t)'!L76="",0,'JSO (t)'!L76))</f>
        <v>0</v>
      </c>
      <c r="M76" s="252">
        <f>IF($C76="","",IF('DUOS (t)'!M76="",0,'DUOS (t)'!M76)+IF('TUOS (t)'!M76="",0,'TUOS (t)'!M76)+IF('CCF (t)'!M76="",0,'CCF (t)'!M76)+IF('CPT (t)'!M76="",0,'CPT (t)'!M76)+IF('JSO (t)'!M76="",0,'JSO (t)'!M76))</f>
        <v>0</v>
      </c>
      <c r="N76" s="252">
        <f>IF($C76="","",IF('DUOS (t)'!N76="",0,'DUOS (t)'!N76)+IF('TUOS (t)'!N76="",0,'TUOS (t)'!N76)+IF('CCF (t)'!N76="",0,'CCF (t)'!N76)+IF('CPT (t)'!N76="",0,'CPT (t)'!N76)+IF('JSO (t)'!N76="",0,'JSO (t)'!N76))</f>
        <v>0</v>
      </c>
      <c r="O76" s="252">
        <f>IF($C76="","",IF('DUOS (t)'!O76="",0,'DUOS (t)'!O76)+IF('TUOS (t)'!O76="",0,'TUOS (t)'!O76)+IF('CCF (t)'!O76="",0,'CCF (t)'!O76)+IF('CPT (t)'!O76="",0,'CPT (t)'!O76)+IF('JSO (t)'!O76="",0,'JSO (t)'!O76))</f>
        <v>0</v>
      </c>
      <c r="P76" s="252">
        <f>IF($C76="","",IF('DUOS (t)'!P76="",0,'DUOS (t)'!P76)+IF('TUOS (t)'!P76="",0,'TUOS (t)'!P76)+IF('CCF (t)'!P76="",0,'CCF (t)'!P76)+IF('CPT (t)'!P76="",0,'CPT (t)'!P76)+IF('JSO (t)'!P76="",0,'JSO (t)'!P76))</f>
        <v>0</v>
      </c>
      <c r="Q76" s="252">
        <f>IF($C76="","",IF('DUOS (t)'!Q76="",0,'DUOS (t)'!Q76)+IF('TUOS (t)'!Q76="",0,'TUOS (t)'!Q76)+IF('CCF (t)'!Q76="",0,'CCF (t)'!Q76)+IF('CPT (t)'!Q76="",0,'CPT (t)'!Q76)+IF('JSO (t)'!Q76="",0,'JSO (t)'!Q76))</f>
        <v>0</v>
      </c>
      <c r="R76" s="252">
        <f>IF($C76="","",IF('DUOS (t)'!R76="",0,'DUOS (t)'!R76)+IF('TUOS (t)'!R76="",0,'TUOS (t)'!R76)+IF('CCF (t)'!R76="",0,'CCF (t)'!R76)+IF('CPT (t)'!R76="",0,'CPT (t)'!R76)+IF('JSO (t)'!R76="",0,'JSO (t)'!R76))</f>
        <v>0</v>
      </c>
      <c r="S76" s="252">
        <f>IF($C76="","",IF('DUOS (t)'!S76="",0,'DUOS (t)'!S76)+IF('TUOS (t)'!S76="",0,'TUOS (t)'!S76)+IF('CCF (t)'!S76="",0,'CCF (t)'!S76)+IF('CPT (t)'!S76="",0,'CPT (t)'!S76)+IF('JSO (t)'!S76="",0,'JSO (t)'!S76))</f>
        <v>0</v>
      </c>
      <c r="T76" s="198"/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885.66461259177845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885.66461259177845</v>
      </c>
      <c r="AH76" s="205"/>
      <c r="AI76" s="399" t="str">
        <f>IFERROR(AC76/'NUOS (t-1)'!AC76-1,"")</f>
        <v/>
      </c>
      <c r="AJ76" s="399">
        <f>IFERROR(AD76/'NUOS (t-1)'!AD76-1,"")</f>
        <v>5.3187201892861857E-2</v>
      </c>
      <c r="AK76" s="399" t="str">
        <f>IFERROR(AE76/'NUOS (t-1)'!AE76-1,"")</f>
        <v/>
      </c>
      <c r="AL76" s="399" t="str">
        <f>IFERROR(AF76/'NUOS (t-1)'!AF76-1,"")</f>
        <v/>
      </c>
      <c r="AM76" s="399">
        <f>IFERROR(AG76/'NUOS (t-1)'!AG76-1,"")</f>
        <v>5.3187201892861857E-2</v>
      </c>
      <c r="AN76" s="205"/>
    </row>
    <row r="77" spans="1:40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f>IF($C77="","",IF('DUOS (t)'!G77="",0,'DUOS (t)'!G77)+IF('TUOS (t)'!G77="",0,'TUOS (t)'!G77)+IF('CCF (t)'!G77="",0,'CCF (t)'!G77)+IF('CPT (t)'!G77="",0,'CPT (t)'!G77)+IF('JSO (t)'!G77="",0,'JSO (t)'!G77))</f>
        <v>0</v>
      </c>
      <c r="H77" s="252">
        <f>IF($C77="","",IF('DUOS (t)'!H77="",0,'DUOS (t)'!H77)+IF('TUOS (t)'!H77="",0,'TUOS (t)'!H77)+IF('CCF (t)'!H77="",0,'CCF (t)'!H77)+IF('CPT (t)'!H77="",0,'CPT (t)'!H77)+IF('JSO (t)'!H77="",0,'JSO (t)'!H77))</f>
        <v>0.85664612591778444</v>
      </c>
      <c r="I77" s="252">
        <f>IF($C77="","",IF('DUOS (t)'!I77="",0,'DUOS (t)'!I77)+IF('TUOS (t)'!I77="",0,'TUOS (t)'!I77)+IF('CCF (t)'!I77="",0,'CCF (t)'!I77)+IF('CPT (t)'!I77="",0,'CPT (t)'!I77)+IF('JSO (t)'!I77="",0,'JSO (t)'!I77))</f>
        <v>0</v>
      </c>
      <c r="J77" s="252">
        <f>IF($C77="","",IF('DUOS (t)'!J77="",0,'DUOS (t)'!J77)+IF('TUOS (t)'!J77="",0,'TUOS (t)'!J77)+IF('CCF (t)'!J77="",0,'CCF (t)'!J77)+IF('CPT (t)'!J77="",0,'CPT (t)'!J77)+IF('JSO (t)'!J77="",0,'JSO (t)'!J77))</f>
        <v>0</v>
      </c>
      <c r="K77" s="252">
        <f>IF($C77="","",IF('DUOS (t)'!K77="",0,'DUOS (t)'!K77)+IF('TUOS (t)'!K77="",0,'TUOS (t)'!K77)+IF('CCF (t)'!K77="",0,'CCF (t)'!K77)+IF('CPT (t)'!K77="",0,'CPT (t)'!K77)+IF('JSO (t)'!K77="",0,'JSO (t)'!K77))</f>
        <v>0</v>
      </c>
      <c r="L77" s="252">
        <f>IF($C77="","",IF('DUOS (t)'!L77="",0,'DUOS (t)'!L77)+IF('TUOS (t)'!L77="",0,'TUOS (t)'!L77)+IF('CCF (t)'!L77="",0,'CCF (t)'!L77)+IF('CPT (t)'!L77="",0,'CPT (t)'!L77)+IF('JSO (t)'!L77="",0,'JSO (t)'!L77))</f>
        <v>8.3566461259177842</v>
      </c>
      <c r="M77" s="252">
        <f>IF($C77="","",IF('DUOS (t)'!M77="",0,'DUOS (t)'!M77)+IF('TUOS (t)'!M77="",0,'TUOS (t)'!M77)+IF('CCF (t)'!M77="",0,'CCF (t)'!M77)+IF('CPT (t)'!M77="",0,'CPT (t)'!M77)+IF('JSO (t)'!M77="",0,'JSO (t)'!M77))</f>
        <v>9.3566461259177842</v>
      </c>
      <c r="N77" s="252">
        <f>IF($C77="","",IF('DUOS (t)'!N77="",0,'DUOS (t)'!N77)+IF('TUOS (t)'!N77="",0,'TUOS (t)'!N77)+IF('CCF (t)'!N77="",0,'CCF (t)'!N77)+IF('CPT (t)'!N77="",0,'CPT (t)'!N77)+IF('JSO (t)'!N77="",0,'JSO (t)'!N77))</f>
        <v>0</v>
      </c>
      <c r="O77" s="252">
        <f>IF($C77="","",IF('DUOS (t)'!O77="",0,'DUOS (t)'!O77)+IF('TUOS (t)'!O77="",0,'TUOS (t)'!O77)+IF('CCF (t)'!O77="",0,'CCF (t)'!O77)+IF('CPT (t)'!O77="",0,'CPT (t)'!O77)+IF('JSO (t)'!O77="",0,'JSO (t)'!O77))</f>
        <v>0</v>
      </c>
      <c r="P77" s="252">
        <f>IF($C77="","",IF('DUOS (t)'!P77="",0,'DUOS (t)'!P77)+IF('TUOS (t)'!P77="",0,'TUOS (t)'!P77)+IF('CCF (t)'!P77="",0,'CCF (t)'!P77)+IF('CPT (t)'!P77="",0,'CPT (t)'!P77)+IF('JSO (t)'!P77="",0,'JSO (t)'!P77))</f>
        <v>0</v>
      </c>
      <c r="Q77" s="252">
        <f>IF($C77="","",IF('DUOS (t)'!Q77="",0,'DUOS (t)'!Q77)+IF('TUOS (t)'!Q77="",0,'TUOS (t)'!Q77)+IF('CCF (t)'!Q77="",0,'CCF (t)'!Q77)+IF('CPT (t)'!Q77="",0,'CPT (t)'!Q77)+IF('JSO (t)'!Q77="",0,'JSO (t)'!Q77))</f>
        <v>0</v>
      </c>
      <c r="R77" s="252">
        <f>IF($C77="","",IF('DUOS (t)'!R77="",0,'DUOS (t)'!R77)+IF('TUOS (t)'!R77="",0,'TUOS (t)'!R77)+IF('CCF (t)'!R77="",0,'CCF (t)'!R77)+IF('CPT (t)'!R77="",0,'CPT (t)'!R77)+IF('JSO (t)'!R77="",0,'JSO (t)'!R77))</f>
        <v>0</v>
      </c>
      <c r="S77" s="252">
        <f>IF($C77="","",IF('DUOS (t)'!S77="",0,'DUOS (t)'!S77)+IF('TUOS (t)'!S77="",0,'TUOS (t)'!S77)+IF('CCF (t)'!S77="",0,'CCF (t)'!S77)+IF('CPT (t)'!S77="",0,'CPT (t)'!S77)+IF('JSO (t)'!S77="",0,'JSO (t)'!S77))</f>
        <v>0</v>
      </c>
      <c r="T77" s="198"/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2606.9938377753356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2606.9938377753356</v>
      </c>
      <c r="AH77" s="211"/>
      <c r="AI77" s="399" t="str">
        <f>IFERROR(AC77/'NUOS (t-1)'!AC77-1,"")</f>
        <v/>
      </c>
      <c r="AJ77" s="399">
        <f>IFERROR(AD77/'NUOS (t-1)'!AD77-1,"")</f>
        <v>-4.5272399047919798E-3</v>
      </c>
      <c r="AK77" s="399" t="str">
        <f>IFERROR(AE77/'NUOS (t-1)'!AE77-1,"")</f>
        <v/>
      </c>
      <c r="AL77" s="399" t="str">
        <f>IFERROR(AF77/'NUOS (t-1)'!AF77-1,"")</f>
        <v/>
      </c>
      <c r="AM77" s="399">
        <f>IFERROR(AG77/'NUOS (t-1)'!AG77-1,"")</f>
        <v>-4.5272399047919798E-3</v>
      </c>
      <c r="AN77" s="211"/>
    </row>
    <row r="78" spans="1:40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f>IF($C78="","",IF('DUOS (t)'!G78="",0,'DUOS (t)'!G78)+IF('TUOS (t)'!G78="",0,'TUOS (t)'!G78)+IF('CCF (t)'!G78="",0,'CCF (t)'!G78)+IF('CPT (t)'!G78="",0,'CPT (t)'!G78)+IF('JSO (t)'!G78="",0,'JSO (t)'!G78))</f>
        <v>0</v>
      </c>
      <c r="H78" s="252">
        <f>IF($C78="","",IF('DUOS (t)'!H78="",0,'DUOS (t)'!H78)+IF('TUOS (t)'!H78="",0,'TUOS (t)'!H78)+IF('CCF (t)'!H78="",0,'CCF (t)'!H78)+IF('CPT (t)'!H78="",0,'CPT (t)'!H78)+IF('JSO (t)'!H78="",0,'JSO (t)'!H78))</f>
        <v>8.8566461259177842</v>
      </c>
      <c r="I78" s="252">
        <f>IF($C78="","",IF('DUOS (t)'!I78="",0,'DUOS (t)'!I78)+IF('TUOS (t)'!I78="",0,'TUOS (t)'!I78)+IF('CCF (t)'!I78="",0,'CCF (t)'!I78)+IF('CPT (t)'!I78="",0,'CPT (t)'!I78)+IF('JSO (t)'!I78="",0,'JSO (t)'!I78))</f>
        <v>0</v>
      </c>
      <c r="J78" s="252">
        <f>IF($C78="","",IF('DUOS (t)'!J78="",0,'DUOS (t)'!J78)+IF('TUOS (t)'!J78="",0,'TUOS (t)'!J78)+IF('CCF (t)'!J78="",0,'CCF (t)'!J78)+IF('CPT (t)'!J78="",0,'CPT (t)'!J78)+IF('JSO (t)'!J78="",0,'JSO (t)'!J78))</f>
        <v>0</v>
      </c>
      <c r="K78" s="252">
        <f>IF($C78="","",IF('DUOS (t)'!K78="",0,'DUOS (t)'!K78)+IF('TUOS (t)'!K78="",0,'TUOS (t)'!K78)+IF('CCF (t)'!K78="",0,'CCF (t)'!K78)+IF('CPT (t)'!K78="",0,'CPT (t)'!K78)+IF('JSO (t)'!K78="",0,'JSO (t)'!K78))</f>
        <v>0</v>
      </c>
      <c r="L78" s="252">
        <f>IF($C78="","",IF('DUOS (t)'!L78="",0,'DUOS (t)'!L78)+IF('TUOS (t)'!L78="",0,'TUOS (t)'!L78)+IF('CCF (t)'!L78="",0,'CCF (t)'!L78)+IF('CPT (t)'!L78="",0,'CPT (t)'!L78)+IF('JSO (t)'!L78="",0,'JSO (t)'!L78))</f>
        <v>0</v>
      </c>
      <c r="M78" s="252">
        <f>IF($C78="","",IF('DUOS (t)'!M78="",0,'DUOS (t)'!M78)+IF('TUOS (t)'!M78="",0,'TUOS (t)'!M78)+IF('CCF (t)'!M78="",0,'CCF (t)'!M78)+IF('CPT (t)'!M78="",0,'CPT (t)'!M78)+IF('JSO (t)'!M78="",0,'JSO (t)'!M78))</f>
        <v>0</v>
      </c>
      <c r="N78" s="252">
        <f>IF($C78="","",IF('DUOS (t)'!N78="",0,'DUOS (t)'!N78)+IF('TUOS (t)'!N78="",0,'TUOS (t)'!N78)+IF('CCF (t)'!N78="",0,'CCF (t)'!N78)+IF('CPT (t)'!N78="",0,'CPT (t)'!N78)+IF('JSO (t)'!N78="",0,'JSO (t)'!N78))</f>
        <v>0</v>
      </c>
      <c r="O78" s="252">
        <f>IF($C78="","",IF('DUOS (t)'!O78="",0,'DUOS (t)'!O78)+IF('TUOS (t)'!O78="",0,'TUOS (t)'!O78)+IF('CCF (t)'!O78="",0,'CCF (t)'!O78)+IF('CPT (t)'!O78="",0,'CPT (t)'!O78)+IF('JSO (t)'!O78="",0,'JSO (t)'!O78))</f>
        <v>0</v>
      </c>
      <c r="P78" s="252">
        <f>IF($C78="","",IF('DUOS (t)'!P78="",0,'DUOS (t)'!P78)+IF('TUOS (t)'!P78="",0,'TUOS (t)'!P78)+IF('CCF (t)'!P78="",0,'CCF (t)'!P78)+IF('CPT (t)'!P78="",0,'CPT (t)'!P78)+IF('JSO (t)'!P78="",0,'JSO (t)'!P78))</f>
        <v>0</v>
      </c>
      <c r="Q78" s="252">
        <f>IF($C78="","",IF('DUOS (t)'!Q78="",0,'DUOS (t)'!Q78)+IF('TUOS (t)'!Q78="",0,'TUOS (t)'!Q78)+IF('CCF (t)'!Q78="",0,'CCF (t)'!Q78)+IF('CPT (t)'!Q78="",0,'CPT (t)'!Q78)+IF('JSO (t)'!Q78="",0,'JSO (t)'!Q78))</f>
        <v>0</v>
      </c>
      <c r="R78" s="252">
        <f>IF($C78="","",IF('DUOS (t)'!R78="",0,'DUOS (t)'!R78)+IF('TUOS (t)'!R78="",0,'TUOS (t)'!R78)+IF('CCF (t)'!R78="",0,'CCF (t)'!R78)+IF('CPT (t)'!R78="",0,'CPT (t)'!R78)+IF('JSO (t)'!R78="",0,'JSO (t)'!R78))</f>
        <v>0</v>
      </c>
      <c r="S78" s="252">
        <f>IF($C78="","",IF('DUOS (t)'!S78="",0,'DUOS (t)'!S78)+IF('TUOS (t)'!S78="",0,'TUOS (t)'!S78)+IF('CCF (t)'!S78="",0,'CCF (t)'!S78)+IF('CPT (t)'!S78="",0,'CPT (t)'!S78)+IF('JSO (t)'!S78="",0,'JSO (t)'!S78))</f>
        <v>0</v>
      </c>
      <c r="T78" s="198"/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442.83230629588923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442.83230629588923</v>
      </c>
      <c r="AH78" s="211"/>
      <c r="AI78" s="399" t="str">
        <f>IFERROR(AC78/'NUOS (t-1)'!AC78-1,"")</f>
        <v/>
      </c>
      <c r="AJ78" s="399">
        <f>IFERROR(AD78/'NUOS (t-1)'!AD78-1,"")</f>
        <v>5.3187201892861857E-2</v>
      </c>
      <c r="AK78" s="399" t="str">
        <f>IFERROR(AE78/'NUOS (t-1)'!AE78-1,"")</f>
        <v/>
      </c>
      <c r="AL78" s="399" t="str">
        <f>IFERROR(AF78/'NUOS (t-1)'!AF78-1,"")</f>
        <v/>
      </c>
      <c r="AM78" s="399">
        <f>IFERROR(AG78/'NUOS (t-1)'!AG78-1,"")</f>
        <v>5.3187201892861857E-2</v>
      </c>
      <c r="AN78" s="211"/>
    </row>
    <row r="79" spans="1:40" s="24" customFormat="1" x14ac:dyDescent="0.2"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 t="str">
        <f>IF($C79="","",IF('DUOS (t)'!H79="",0,'DUOS (t)'!H79)+IF('TUOS (t)'!H79="",0,'TUOS (t)'!H79)+IF('CCF (t)'!H79="",0,'CCF (t)'!H79)+IF('CPT (t)'!H79="",0,'CPT (t)'!H79)+IF('JSO (t)'!H79="",0,'JSO (t)'!H79))</f>
        <v/>
      </c>
      <c r="I79" s="252" t="str">
        <f>IF($C79="","",IF('DUOS (t)'!I79="",0,'DUOS (t)'!I79)+IF('TUOS (t)'!I79="",0,'TUOS (t)'!I79)+IF('CCF (t)'!I79="",0,'CCF (t)'!I79)+IF('CPT (t)'!I79="",0,'CPT (t)'!I79)+IF('JSO (t)'!I79="",0,'JSO (t)'!I79))</f>
        <v/>
      </c>
      <c r="J79" s="252" t="str">
        <f>IF($C79="","",IF('DUOS (t)'!J79="",0,'DUOS (t)'!J79)+IF('TUOS (t)'!J79="",0,'TUOS (t)'!J79)+IF('CCF (t)'!J79="",0,'CCF (t)'!J79)+IF('CPT (t)'!J79="",0,'CPT (t)'!J79)+IF('JSO (t)'!J79="",0,'JSO (t)'!J79))</f>
        <v/>
      </c>
      <c r="K79" s="252" t="str">
        <f>IF($C79="","",IF('DUOS (t)'!K79="",0,'DUOS (t)'!K79)+IF('TUOS (t)'!K79="",0,'TUOS (t)'!K79)+IF('CCF (t)'!K79="",0,'CCF (t)'!K79)+IF('CPT (t)'!K79="",0,'CPT (t)'!K79)+IF('JSO (t)'!K79="",0,'JSO (t)'!K79))</f>
        <v/>
      </c>
      <c r="L79" s="252" t="str">
        <f>IF($C79="","",IF('DUOS (t)'!L79="",0,'DUOS (t)'!L79)+IF('TUOS (t)'!L79="",0,'TUOS (t)'!L79)+IF('CCF (t)'!L79="",0,'CCF (t)'!L79)+IF('CPT (t)'!L79="",0,'CPT (t)'!L79)+IF('JSO (t)'!L79="",0,'JSO (t)'!L79))</f>
        <v/>
      </c>
      <c r="M79" s="252" t="str">
        <f>IF($C79="","",IF('DUOS (t)'!M79="",0,'DUOS (t)'!M79)+IF('TUOS (t)'!M79="",0,'TUOS (t)'!M79)+IF('CCF (t)'!M79="",0,'CCF (t)'!M79)+IF('CPT (t)'!M79="",0,'CPT (t)'!M79)+IF('JSO (t)'!M79="",0,'JSO (t)'!M79))</f>
        <v/>
      </c>
      <c r="N79" s="252" t="str">
        <f>IF($C79="","",IF('DUOS (t)'!N79="",0,'DUOS (t)'!N79)+IF('TUOS (t)'!N79="",0,'TUOS (t)'!N79)+IF('CCF (t)'!N79="",0,'CCF (t)'!N79)+IF('CPT (t)'!N79="",0,'CPT (t)'!N79)+IF('JSO (t)'!N79="",0,'JSO (t)'!N79))</f>
        <v/>
      </c>
      <c r="O79" s="252" t="str">
        <f>IF($C79="","",IF('DUOS (t)'!O79="",0,'DUOS (t)'!O79)+IF('TUOS (t)'!O79="",0,'TUOS (t)'!O79)+IF('CCF (t)'!O79="",0,'CCF (t)'!O79)+IF('CPT (t)'!O79="",0,'CPT (t)'!O79)+IF('JSO (t)'!O79="",0,'JSO (t)'!O79))</f>
        <v/>
      </c>
      <c r="P79" s="252" t="str">
        <f>IF($C79="","",IF('DUOS (t)'!P79="",0,'DUOS (t)'!P79)+IF('TUOS (t)'!P79="",0,'TUOS (t)'!P79)+IF('CCF (t)'!P79="",0,'CCF (t)'!P79)+IF('CPT (t)'!P79="",0,'CPT (t)'!P79)+IF('JSO (t)'!P79="",0,'JSO (t)'!P79))</f>
        <v/>
      </c>
      <c r="Q79" s="252" t="str">
        <f>IF($C79="","",IF('DUOS (t)'!Q79="",0,'DUOS (t)'!Q79)+IF('TUOS (t)'!Q79="",0,'TUOS (t)'!Q79)+IF('CCF (t)'!Q79="",0,'CCF (t)'!Q79)+IF('CPT (t)'!Q79="",0,'CPT (t)'!Q79)+IF('JSO (t)'!Q79="",0,'JSO (t)'!Q79))</f>
        <v/>
      </c>
      <c r="R79" s="252" t="str">
        <f>IF($C79="","",IF('DUOS (t)'!R79="",0,'DUOS (t)'!R79)+IF('TUOS (t)'!R79="",0,'TUOS (t)'!R79)+IF('CCF (t)'!R79="",0,'CCF (t)'!R79)+IF('CPT (t)'!R79="",0,'CPT (t)'!R79)+IF('JSO (t)'!R79="",0,'JSO (t)'!R79))</f>
        <v/>
      </c>
      <c r="S79" s="252" t="str">
        <f>IF($C79="","",IF('DUOS (t)'!S79="",0,'DUOS (t)'!S79)+IF('TUOS (t)'!S79="",0,'TUOS (t)'!S79)+IF('CCF (t)'!S79="",0,'CCF (t)'!S79)+IF('CPT (t)'!S79="",0,'CPT (t)'!S79)+IF('JSO (t)'!S79="",0,'JSO (t)'!S79))</f>
        <v/>
      </c>
      <c r="T79" s="198"/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  <c r="AH79" s="211"/>
      <c r="AI79" s="399" t="str">
        <f>IFERROR(AC79/'NUOS (t-1)'!AC79-1,"")</f>
        <v/>
      </c>
      <c r="AJ79" s="399" t="str">
        <f>IFERROR(AD79/'NUOS (t-1)'!AD79-1,"")</f>
        <v/>
      </c>
      <c r="AK79" s="399" t="str">
        <f>IFERROR(AE79/'NUOS (t-1)'!AE79-1,"")</f>
        <v/>
      </c>
      <c r="AL79" s="399" t="str">
        <f>IFERROR(AF79/'NUOS (t-1)'!AF79-1,"")</f>
        <v/>
      </c>
      <c r="AM79" s="399" t="str">
        <f>IFERROR(AG79/'NUOS (t-1)'!AG79-1,"")</f>
        <v/>
      </c>
      <c r="AN79" s="211"/>
    </row>
    <row r="80" spans="1:40" s="24" customFormat="1" x14ac:dyDescent="0.2"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tr">
        <f>IF($C80="","",IF('DUOS (t)'!G80="",0,'DUOS (t)'!G80)+IF('TUOS (t)'!G80="",0,'TUOS (t)'!G80)+IF('CCF (t)'!G80="",0,'CCF (t)'!G80)+IF('CPT (t)'!G80="",0,'CPT (t)'!G80)+IF('JSO (t)'!G80="",0,'JSO (t)'!G80))</f>
        <v/>
      </c>
      <c r="H80" s="252" t="str">
        <f>IF($C80="","",IF('DUOS (t)'!H80="",0,'DUOS (t)'!H80)+IF('TUOS (t)'!H80="",0,'TUOS (t)'!H80)+IF('CCF (t)'!H80="",0,'CCF (t)'!H80)+IF('CPT (t)'!H80="",0,'CPT (t)'!H80)+IF('JSO (t)'!H80="",0,'JSO (t)'!H80))</f>
        <v/>
      </c>
      <c r="I80" s="252" t="str">
        <f>IF($C80="","",IF('DUOS (t)'!I80="",0,'DUOS (t)'!I80)+IF('TUOS (t)'!I80="",0,'TUOS (t)'!I80)+IF('CCF (t)'!I80="",0,'CCF (t)'!I80)+IF('CPT (t)'!I80="",0,'CPT (t)'!I80)+IF('JSO (t)'!I80="",0,'JSO (t)'!I80))</f>
        <v/>
      </c>
      <c r="J80" s="252" t="str">
        <f>IF($C80="","",IF('DUOS (t)'!J80="",0,'DUOS (t)'!J80)+IF('TUOS (t)'!J80="",0,'TUOS (t)'!J80)+IF('CCF (t)'!J80="",0,'CCF (t)'!J80)+IF('CPT (t)'!J80="",0,'CPT (t)'!J80)+IF('JSO (t)'!J80="",0,'JSO (t)'!J80))</f>
        <v/>
      </c>
      <c r="K80" s="252" t="str">
        <f>IF($C80="","",IF('DUOS (t)'!K80="",0,'DUOS (t)'!K80)+IF('TUOS (t)'!K80="",0,'TUOS (t)'!K80)+IF('CCF (t)'!K80="",0,'CCF (t)'!K80)+IF('CPT (t)'!K80="",0,'CPT (t)'!K80)+IF('JSO (t)'!K80="",0,'JSO (t)'!K80))</f>
        <v/>
      </c>
      <c r="L80" s="252" t="str">
        <f>IF($C80="","",IF('DUOS (t)'!L80="",0,'DUOS (t)'!L80)+IF('TUOS (t)'!L80="",0,'TUOS (t)'!L80)+IF('CCF (t)'!L80="",0,'CCF (t)'!L80)+IF('CPT (t)'!L80="",0,'CPT (t)'!L80)+IF('JSO (t)'!L80="",0,'JSO (t)'!L80))</f>
        <v/>
      </c>
      <c r="M80" s="252" t="str">
        <f>IF($C80="","",IF('DUOS (t)'!M80="",0,'DUOS (t)'!M80)+IF('TUOS (t)'!M80="",0,'TUOS (t)'!M80)+IF('CCF (t)'!M80="",0,'CCF (t)'!M80)+IF('CPT (t)'!M80="",0,'CPT (t)'!M80)+IF('JSO (t)'!M80="",0,'JSO (t)'!M80))</f>
        <v/>
      </c>
      <c r="N80" s="252" t="str">
        <f>IF($C80="","",IF('DUOS (t)'!N80="",0,'DUOS (t)'!N80)+IF('TUOS (t)'!N80="",0,'TUOS (t)'!N80)+IF('CCF (t)'!N80="",0,'CCF (t)'!N80)+IF('CPT (t)'!N80="",0,'CPT (t)'!N80)+IF('JSO (t)'!N80="",0,'JSO (t)'!N80))</f>
        <v/>
      </c>
      <c r="O80" s="252" t="str">
        <f>IF($C80="","",IF('DUOS (t)'!O80="",0,'DUOS (t)'!O80)+IF('TUOS (t)'!O80="",0,'TUOS (t)'!O80)+IF('CCF (t)'!O80="",0,'CCF (t)'!O80)+IF('CPT (t)'!O80="",0,'CPT (t)'!O80)+IF('JSO (t)'!O80="",0,'JSO (t)'!O80))</f>
        <v/>
      </c>
      <c r="P80" s="252" t="str">
        <f>IF($C80="","",IF('DUOS (t)'!P80="",0,'DUOS (t)'!P80)+IF('TUOS (t)'!P80="",0,'TUOS (t)'!P80)+IF('CCF (t)'!P80="",0,'CCF (t)'!P80)+IF('CPT (t)'!P80="",0,'CPT (t)'!P80)+IF('JSO (t)'!P80="",0,'JSO (t)'!P80))</f>
        <v/>
      </c>
      <c r="Q80" s="252" t="str">
        <f>IF($C80="","",IF('DUOS (t)'!Q80="",0,'DUOS (t)'!Q80)+IF('TUOS (t)'!Q80="",0,'TUOS (t)'!Q80)+IF('CCF (t)'!Q80="",0,'CCF (t)'!Q80)+IF('CPT (t)'!Q80="",0,'CPT (t)'!Q80)+IF('JSO (t)'!Q80="",0,'JSO (t)'!Q80))</f>
        <v/>
      </c>
      <c r="R80" s="252" t="str">
        <f>IF($C80="","",IF('DUOS (t)'!R80="",0,'DUOS (t)'!R80)+IF('TUOS (t)'!R80="",0,'TUOS (t)'!R80)+IF('CCF (t)'!R80="",0,'CCF (t)'!R80)+IF('CPT (t)'!R80="",0,'CPT (t)'!R80)+IF('JSO (t)'!R80="",0,'JSO (t)'!R80))</f>
        <v/>
      </c>
      <c r="S80" s="252" t="str">
        <f>IF($C80="","",IF('DUOS (t)'!S80="",0,'DUOS (t)'!S80)+IF('TUOS (t)'!S80="",0,'TUOS (t)'!S80)+IF('CCF (t)'!S80="",0,'CCF (t)'!S80)+IF('CPT (t)'!S80="",0,'CPT (t)'!S80)+IF('JSO (t)'!S80="",0,'JSO (t)'!S80))</f>
        <v/>
      </c>
      <c r="T80" s="198"/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  <c r="AH80" s="211"/>
      <c r="AI80" s="399" t="str">
        <f>IFERROR(AC80/'NUOS (t-1)'!AC80-1,"")</f>
        <v/>
      </c>
      <c r="AJ80" s="399" t="str">
        <f>IFERROR(AD80/'NUOS (t-1)'!AD80-1,"")</f>
        <v/>
      </c>
      <c r="AK80" s="399" t="str">
        <f>IFERROR(AE80/'NUOS (t-1)'!AE80-1,"")</f>
        <v/>
      </c>
      <c r="AL80" s="399" t="str">
        <f>IFERROR(AF80/'NUOS (t-1)'!AF80-1,"")</f>
        <v/>
      </c>
      <c r="AM80" s="399" t="str">
        <f>IFERROR(AG80/'NUOS (t-1)'!AG80-1,"")</f>
        <v/>
      </c>
      <c r="AN80" s="211"/>
    </row>
    <row r="81" spans="1:40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  <c r="AI81" s="400"/>
      <c r="AJ81" s="400"/>
      <c r="AK81" s="400"/>
      <c r="AL81" s="400"/>
      <c r="AM81" s="400"/>
      <c r="AN81" s="211"/>
    </row>
    <row r="82" spans="1:40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28693326.190279528</v>
      </c>
      <c r="H82" s="281">
        <f t="shared" si="5"/>
        <v>45.426584503671137</v>
      </c>
      <c r="I82" s="281">
        <f t="shared" si="5"/>
        <v>190.0560299034515</v>
      </c>
      <c r="J82" s="281">
        <f t="shared" si="5"/>
        <v>120.05602990345147</v>
      </c>
      <c r="K82" s="281">
        <f t="shared" si="5"/>
        <v>53.856029903451379</v>
      </c>
      <c r="L82" s="281">
        <f t="shared" si="5"/>
        <v>56.356646125917784</v>
      </c>
      <c r="M82" s="281">
        <f t="shared" si="5"/>
        <v>64.094146355573784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129.79999999999998</v>
      </c>
      <c r="R82" s="281">
        <f t="shared" si="5"/>
        <v>0</v>
      </c>
      <c r="S82" s="281">
        <f t="shared" si="5"/>
        <v>129.79999999999998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201444.04653741079</v>
      </c>
      <c r="AD82" s="281">
        <f>SUBTOTAL(9,AD$14:AD$80)</f>
        <v>875495.4753784826</v>
      </c>
      <c r="AE82" s="281">
        <f>SUBTOTAL(9,AE$14:AE$80)</f>
        <v>140460</v>
      </c>
      <c r="AF82" s="281">
        <f>SUBTOTAL(9,AF$14:AF$80)</f>
        <v>0</v>
      </c>
      <c r="AG82" s="281">
        <f>SUBTOTAL(9,AG$14:AG$80)</f>
        <v>1217399.5219158905</v>
      </c>
      <c r="AH82" s="211"/>
      <c r="AI82" s="401">
        <f>IFERROR(AC82/'NUOS (t-1)'!AC82-1,"")</f>
        <v>-5.2229134902372909E-3</v>
      </c>
      <c r="AJ82" s="401">
        <f>IFERROR(AD82/'NUOS (t-1)'!AD82-1,"")</f>
        <v>-3.8434250972519957E-2</v>
      </c>
      <c r="AK82" s="401">
        <f>IFERROR(AE82/'NUOS (t-1)'!AE82-1,"")</f>
        <v>2.564102564102555E-2</v>
      </c>
      <c r="AL82" s="401" t="str">
        <f>IFERROR(AF82/'NUOS (t-1)'!AF82-1,"")</f>
        <v/>
      </c>
      <c r="AM82" s="401">
        <f>IFERROR(AG82/'NUOS (t-1)'!AG82-1,"")</f>
        <v>-2.6033360135323091E-2</v>
      </c>
      <c r="AN82" s="211"/>
    </row>
    <row r="83" spans="1:40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  <c r="AI83" s="402"/>
      <c r="AJ83" s="402"/>
      <c r="AK83" s="402"/>
      <c r="AL83" s="402"/>
      <c r="AM83" s="402"/>
    </row>
    <row r="84" spans="1:40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  <c r="AI84" s="403"/>
      <c r="AJ84" s="403"/>
      <c r="AK84" s="403"/>
      <c r="AL84" s="403"/>
      <c r="AM84" s="403"/>
    </row>
    <row r="85" spans="1:40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1560</v>
      </c>
      <c r="H85" s="297">
        <f t="shared" si="6"/>
        <v>18</v>
      </c>
      <c r="I85" s="297">
        <f t="shared" si="6"/>
        <v>76.713292251835568</v>
      </c>
      <c r="J85" s="297">
        <f t="shared" si="6"/>
        <v>41.713292251835568</v>
      </c>
      <c r="K85" s="297">
        <f t="shared" si="6"/>
        <v>13.713292251835568</v>
      </c>
      <c r="L85" s="297">
        <f t="shared" si="6"/>
        <v>48</v>
      </c>
      <c r="M85" s="297">
        <f t="shared" si="6"/>
        <v>54.737500229656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99410</v>
      </c>
      <c r="AD85" s="288">
        <f>SUBTOTAL(9,AD$14:AD$28)</f>
        <v>592784.62377357914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692194.62377357914</v>
      </c>
      <c r="AI85" s="399">
        <f>IFERROR(AC85/'NUOS (t-1)'!AC85-1,"")</f>
        <v>2.564102564102555E-2</v>
      </c>
      <c r="AJ85" s="399">
        <f>IFERROR(AD85/'NUOS (t-1)'!AD85-1,"")</f>
        <v>-9.3470883719774855E-2</v>
      </c>
      <c r="AK85" s="399" t="str">
        <f>IFERROR(AE85/'NUOS (t-1)'!AE85-1,"")</f>
        <v/>
      </c>
      <c r="AL85" s="399" t="str">
        <f>IFERROR(AF85/'NUOS (t-1)'!AF85-1,"")</f>
        <v/>
      </c>
      <c r="AM85" s="399">
        <f>IFERROR(AG85/'NUOS (t-1)'!AG85-1,"")</f>
        <v>-7.8094721374154408E-2</v>
      </c>
    </row>
    <row r="86" spans="1:40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11766.190279529228</v>
      </c>
      <c r="H86" s="297">
        <f t="shared" si="7"/>
        <v>0</v>
      </c>
      <c r="I86" s="297">
        <f t="shared" si="7"/>
        <v>23.713292251835568</v>
      </c>
      <c r="J86" s="297">
        <f t="shared" si="7"/>
        <v>16.213292251835568</v>
      </c>
      <c r="K86" s="297">
        <f t="shared" si="7"/>
        <v>9.2132922518355684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11</v>
      </c>
      <c r="R86" s="297">
        <f t="shared" si="7"/>
        <v>0</v>
      </c>
      <c r="S86" s="297">
        <f t="shared" si="7"/>
        <v>11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64714.046537410759</v>
      </c>
      <c r="AD86" s="288">
        <f>SUBTOTAL(9,AD$29:AD$33)</f>
        <v>172438.56510932514</v>
      </c>
      <c r="AE86" s="288">
        <f>SUBTOTAL(9,AE$29:AE$33)</f>
        <v>82500</v>
      </c>
      <c r="AF86" s="288">
        <f>SUBTOTAL(9,AF$29:AF$33)</f>
        <v>0</v>
      </c>
      <c r="AG86" s="288">
        <f>SUBTOTAL(9,AG$29:AG$33)</f>
        <v>319652.61164673587</v>
      </c>
      <c r="AI86" s="399">
        <f>IFERROR(AC86/'NUOS (t-1)'!AC86-1,"")</f>
        <v>5.6572888486521311E-3</v>
      </c>
      <c r="AJ86" s="399">
        <f>IFERROR(AD86/'NUOS (t-1)'!AD86-1,"")</f>
        <v>8.1131053492890848E-2</v>
      </c>
      <c r="AK86" s="399">
        <f>IFERROR(AE86/'NUOS (t-1)'!AE86-1,"")</f>
        <v>2.564102564102555E-2</v>
      </c>
      <c r="AL86" s="399" t="str">
        <f>IFERROR(AF86/'NUOS (t-1)'!AF86-1,"")</f>
        <v/>
      </c>
      <c r="AM86" s="399">
        <f>IFERROR(AG86/'NUOS (t-1)'!AG86-1,"")</f>
        <v>5.0501244707232162E-2</v>
      </c>
    </row>
    <row r="87" spans="1:40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5860000</v>
      </c>
      <c r="H87" s="297">
        <f t="shared" si="8"/>
        <v>0</v>
      </c>
      <c r="I87" s="297">
        <f t="shared" si="8"/>
        <v>28.566461259177842</v>
      </c>
      <c r="J87" s="297">
        <f t="shared" si="8"/>
        <v>23.566461259177842</v>
      </c>
      <c r="K87" s="297">
        <f t="shared" si="8"/>
        <v>10.566461259177844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60</v>
      </c>
      <c r="R87" s="297">
        <f t="shared" si="8"/>
        <v>0</v>
      </c>
      <c r="S87" s="297">
        <f t="shared" si="8"/>
        <v>60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12520</v>
      </c>
      <c r="AD87" s="288">
        <f>SUBTOTAL(9,AD$34:AD$46)</f>
        <v>43907.717851303591</v>
      </c>
      <c r="AE87" s="288">
        <f>SUBTOTAL(9,AE$34:AE$46)</f>
        <v>34200</v>
      </c>
      <c r="AF87" s="288">
        <f>SUBTOTAL(9,AF$34:AF$46)</f>
        <v>0</v>
      </c>
      <c r="AG87" s="288">
        <f>SUBTOTAL(9,AG$34:AG$46)</f>
        <v>90627.717851303576</v>
      </c>
      <c r="AI87" s="399">
        <f>IFERROR(AC87/'NUOS (t-1)'!AC87-1,"")</f>
        <v>2.564102564102555E-2</v>
      </c>
      <c r="AJ87" s="399">
        <f>IFERROR(AD87/'NUOS (t-1)'!AD87-1,"")</f>
        <v>0.16254631929596464</v>
      </c>
      <c r="AK87" s="399">
        <f>IFERROR(AE87/'NUOS (t-1)'!AE87-1,"")</f>
        <v>2.564102564102555E-2</v>
      </c>
      <c r="AL87" s="399" t="str">
        <f>IFERROR(AF87/'NUOS (t-1)'!AF87-1,"")</f>
        <v/>
      </c>
      <c r="AM87" s="399">
        <f>IFERROR(AG87/'NUOS (t-1)'!AG87-1,"")</f>
        <v>8.7699140954122567E-2</v>
      </c>
    </row>
    <row r="88" spans="1:40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12820000</v>
      </c>
      <c r="H88" s="297">
        <f t="shared" si="9"/>
        <v>0</v>
      </c>
      <c r="I88" s="297">
        <f t="shared" si="9"/>
        <v>45.062984140602332</v>
      </c>
      <c r="J88" s="297">
        <f t="shared" si="9"/>
        <v>36.562984140602332</v>
      </c>
      <c r="K88" s="297">
        <f t="shared" si="9"/>
        <v>19.962984140602327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52</v>
      </c>
      <c r="R88" s="297">
        <f t="shared" si="9"/>
        <v>0</v>
      </c>
      <c r="S88" s="297">
        <f t="shared" si="9"/>
        <v>52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14800</v>
      </c>
      <c r="AD88" s="288">
        <f>SUBTOTAL(9,AD$47:AD$66)</f>
        <v>34212.431761692686</v>
      </c>
      <c r="AE88" s="288">
        <f>SUBTOTAL(9,AE$47:AE$66)</f>
        <v>15600</v>
      </c>
      <c r="AF88" s="288">
        <f>SUBTOTAL(9,AF$47:AF$66)</f>
        <v>0</v>
      </c>
      <c r="AG88" s="288">
        <f>SUBTOTAL(9,AG$47:AG$66)</f>
        <v>64612.431761692693</v>
      </c>
      <c r="AI88" s="399">
        <f>IFERROR(AC88/'NUOS (t-1)'!AC88-1,"")</f>
        <v>2.564102564102555E-2</v>
      </c>
      <c r="AJ88" s="399">
        <f>IFERROR(AD88/'NUOS (t-1)'!AD88-1,"")</f>
        <v>0.21531096878523526</v>
      </c>
      <c r="AK88" s="399">
        <f>IFERROR(AE88/'NUOS (t-1)'!AE88-1,"")</f>
        <v>2.564102564102555E-2</v>
      </c>
      <c r="AL88" s="399" t="str">
        <f>IFERROR(AF88/'NUOS (t-1)'!AF88-1,"")</f>
        <v/>
      </c>
      <c r="AM88" s="399">
        <f>IFERROR(AG88/'NUOS (t-1)'!AG88-1,"")</f>
        <v>0.11803284431736638</v>
      </c>
    </row>
    <row r="89" spans="1:40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10000000</v>
      </c>
      <c r="H89" s="297">
        <f t="shared" si="10"/>
        <v>0</v>
      </c>
      <c r="I89" s="297">
        <f t="shared" si="10"/>
        <v>16</v>
      </c>
      <c r="J89" s="297">
        <f t="shared" si="10"/>
        <v>2</v>
      </c>
      <c r="K89" s="297">
        <f t="shared" si="10"/>
        <v>0.4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6.8</v>
      </c>
      <c r="R89" s="297">
        <f t="shared" si="10"/>
        <v>0</v>
      </c>
      <c r="S89" s="297">
        <f t="shared" si="10"/>
        <v>6.8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10000</v>
      </c>
      <c r="AD89" s="288">
        <f>SUBTOTAL(9,AD$67:AD$73)</f>
        <v>19360</v>
      </c>
      <c r="AE89" s="288">
        <f>SUBTOTAL(9,AE$67:AE$73)</f>
        <v>8160</v>
      </c>
      <c r="AF89" s="288">
        <f>SUBTOTAL(9,AF$67:AF$73)</f>
        <v>0</v>
      </c>
      <c r="AG89" s="288">
        <f>SUBTOTAL(9,AG$67:AG$73)</f>
        <v>37520</v>
      </c>
      <c r="AI89" s="399">
        <f>IFERROR(AC89/'NUOS (t-1)'!AC89-1,"")</f>
        <v>-0.31459647423784576</v>
      </c>
      <c r="AJ89" s="399">
        <f>IFERROR(AD89/'NUOS (t-1)'!AD89-1,"")</f>
        <v>2.564102564102555E-2</v>
      </c>
      <c r="AK89" s="399">
        <f>IFERROR(AE89/'NUOS (t-1)'!AE89-1,"")</f>
        <v>2.564102564102555E-2</v>
      </c>
      <c r="AL89" s="399" t="str">
        <f>IFERROR(AF89/'NUOS (t-1)'!AF89-1,"")</f>
        <v/>
      </c>
      <c r="AM89" s="399">
        <f>IFERROR(AG89/'NUOS (t-1)'!AG89-1,"")</f>
        <v>-9.4199954607321557E-2</v>
      </c>
    </row>
    <row r="90" spans="1:40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27.426584503671137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8.3566461259177842</v>
      </c>
      <c r="M90" s="297">
        <f t="shared" si="11"/>
        <v>9.3566461259177842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12792.136882580786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12792.136882580786</v>
      </c>
      <c r="AI90" s="399" t="str">
        <f>IFERROR(AC90/'NUOS (t-1)'!AC90-1,"")</f>
        <v/>
      </c>
      <c r="AJ90" s="399">
        <f>IFERROR(AD90/'NUOS (t-1)'!AD90-1,"")</f>
        <v>4.0888585048536985E-2</v>
      </c>
      <c r="AK90" s="399" t="str">
        <f>IFERROR(AE90/'NUOS (t-1)'!AE90-1,"")</f>
        <v/>
      </c>
      <c r="AL90" s="399" t="str">
        <f>IFERROR(AF90/'NUOS (t-1)'!AF90-1,"")</f>
        <v/>
      </c>
      <c r="AM90" s="399">
        <f>IFERROR(AG90/'NUOS (t-1)'!AG90-1,"")</f>
        <v>4.0888585048536985E-2</v>
      </c>
    </row>
    <row r="91" spans="1:40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  <c r="AI91" s="318"/>
      <c r="AJ91" s="318"/>
      <c r="AK91" s="318"/>
      <c r="AL91" s="318"/>
      <c r="AM91" s="318"/>
    </row>
    <row r="92" spans="1:40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  <c r="AI92" s="406"/>
      <c r="AJ92" s="406"/>
      <c r="AK92" s="406"/>
      <c r="AL92" s="406"/>
      <c r="AM92" s="406"/>
    </row>
    <row r="93" spans="1:40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2">SUM(G85:G92)</f>
        <v>28693326.190279528</v>
      </c>
      <c r="H93" s="330">
        <f t="shared" si="12"/>
        <v>45.426584503671137</v>
      </c>
      <c r="I93" s="330">
        <f t="shared" si="12"/>
        <v>190.0560299034513</v>
      </c>
      <c r="J93" s="330">
        <f t="shared" si="12"/>
        <v>120.0560299034513</v>
      </c>
      <c r="K93" s="330">
        <f t="shared" si="12"/>
        <v>53.856029903451308</v>
      </c>
      <c r="L93" s="330">
        <f t="shared" si="12"/>
        <v>56.356646125917784</v>
      </c>
      <c r="M93" s="330">
        <f t="shared" si="12"/>
        <v>64.094146355573784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129.80000000000001</v>
      </c>
      <c r="R93" s="330">
        <f t="shared" si="12"/>
        <v>0</v>
      </c>
      <c r="S93" s="330">
        <f t="shared" si="12"/>
        <v>129.80000000000001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201444.04653741076</v>
      </c>
      <c r="AD93" s="323">
        <f>SUM(AD85:AD92)</f>
        <v>875495.47537848144</v>
      </c>
      <c r="AE93" s="323">
        <f>SUM(AE85:AE92)</f>
        <v>140460</v>
      </c>
      <c r="AF93" s="323">
        <f>SUM(AF85:AF92)</f>
        <v>0</v>
      </c>
      <c r="AG93" s="323">
        <f>SUM(AG85:AG92)</f>
        <v>1217399.5219158921</v>
      </c>
      <c r="AI93" s="406"/>
      <c r="AJ93" s="406"/>
      <c r="AK93" s="406"/>
      <c r="AL93" s="406"/>
      <c r="AM93" s="406"/>
    </row>
    <row r="94" spans="1:40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28693326.190279528</v>
      </c>
      <c r="H94" s="331"/>
      <c r="I94" s="332"/>
      <c r="J94" s="332"/>
      <c r="K94" s="332"/>
      <c r="L94" s="332"/>
      <c r="M94" s="332"/>
      <c r="N94" s="332"/>
      <c r="O94" s="333">
        <f>SUM(H93:O93)</f>
        <v>529.84546669551662</v>
      </c>
      <c r="P94" s="331"/>
      <c r="Q94" s="332"/>
      <c r="R94" s="332"/>
      <c r="S94" s="333">
        <f>SUM(P93:S93)</f>
        <v>259.60000000000002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201444.04653741076</v>
      </c>
      <c r="AD94" s="325"/>
      <c r="AE94" s="325"/>
      <c r="AF94" s="326">
        <f>SUM(AD93:AF93)</f>
        <v>1015955.4753784814</v>
      </c>
      <c r="AG94" s="322">
        <f>SUM(AC93:AF93)</f>
        <v>1217399.5219158921</v>
      </c>
      <c r="AI94" s="406"/>
      <c r="AJ94" s="406"/>
      <c r="AK94" s="406"/>
      <c r="AL94" s="406"/>
      <c r="AM94" s="406"/>
    </row>
    <row r="95" spans="1:40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28694115.635746226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1217399.5219158921</v>
      </c>
      <c r="AI95" s="406"/>
      <c r="AJ95" s="406"/>
      <c r="AK95" s="406"/>
      <c r="AL95" s="406"/>
      <c r="AM95" s="406"/>
    </row>
    <row r="96" spans="1:40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  <c r="AI96" s="406"/>
      <c r="AJ96" s="406"/>
      <c r="AK96" s="406"/>
      <c r="AL96" s="406"/>
      <c r="AM96" s="406"/>
    </row>
    <row r="97" spans="1:39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 t="s">
        <v>120</v>
      </c>
      <c r="AI97" s="377"/>
      <c r="AJ97" s="377"/>
      <c r="AK97" s="377"/>
      <c r="AL97" s="377"/>
      <c r="AM97" s="404" t="s">
        <v>120</v>
      </c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15:AA28 G30:AA33 G68:AA73 G75:AA80 G35:AA46 G48:AA66">
    <cfRule type="cellIs" dxfId="614" priority="14" operator="equal">
      <formula>0</formula>
    </cfRule>
    <cfRule type="expression" dxfId="613" priority="15" stopIfTrue="1">
      <formula>$G$7=""</formula>
    </cfRule>
    <cfRule type="cellIs" dxfId="612" priority="16" operator="equal">
      <formula>""</formula>
    </cfRule>
  </conditionalFormatting>
  <conditionalFormatting sqref="G81:S81">
    <cfRule type="cellIs" dxfId="611" priority="10" operator="equal">
      <formula>""</formula>
    </cfRule>
    <cfRule type="expression" dxfId="610" priority="11">
      <formula>$G$7=""</formula>
    </cfRule>
  </conditionalFormatting>
  <conditionalFormatting sqref="T81:W81">
    <cfRule type="cellIs" dxfId="609" priority="8" operator="equal">
      <formula>""</formula>
    </cfRule>
    <cfRule type="expression" dxfId="608" priority="9">
      <formula>$G$7=""</formula>
    </cfRule>
  </conditionalFormatting>
  <conditionalFormatting sqref="X81:AA81">
    <cfRule type="cellIs" dxfId="607" priority="6" operator="equal">
      <formula>""</formula>
    </cfRule>
    <cfRule type="expression" dxfId="606" priority="7">
      <formula>$G$7=""</formula>
    </cfRule>
  </conditionalFormatting>
  <conditionalFormatting sqref="G96:S96">
    <cfRule type="cellIs" dxfId="605" priority="5" stopIfTrue="1" operator="notEqual">
      <formula>TRUE</formula>
    </cfRule>
  </conditionalFormatting>
  <conditionalFormatting sqref="T96:AA96">
    <cfRule type="cellIs" dxfId="604" priority="4" stopIfTrue="1" operator="notEqual">
      <formula>TRUE</formula>
    </cfRule>
  </conditionalFormatting>
  <conditionalFormatting sqref="AC96:AF96">
    <cfRule type="cellIs" dxfId="603" priority="3" stopIfTrue="1" operator="notEqual">
      <formula>TRUE</formula>
    </cfRule>
  </conditionalFormatting>
  <conditionalFormatting sqref="AG96">
    <cfRule type="cellIs" dxfId="602" priority="2" stopIfTrue="1" operator="notEqual">
      <formula>TRUE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AH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J7" sqref="J7"/>
    </sheetView>
  </sheetViews>
  <sheetFormatPr defaultRowHeight="12.75" x14ac:dyDescent="0.2"/>
  <cols>
    <col min="1" max="1" width="2.28515625" style="40" customWidth="1"/>
    <col min="2" max="2" width="2.7109375" style="40" customWidth="1"/>
    <col min="3" max="3" width="7.7109375" style="26" customWidth="1"/>
    <col min="4" max="4" width="38.7109375" style="26" customWidth="1"/>
    <col min="5" max="5" width="16.7109375" style="113" customWidth="1"/>
    <col min="6" max="6" width="10.7109375" style="113" customWidth="1"/>
    <col min="7" max="7" width="14.7109375" style="26" customWidth="1"/>
    <col min="8" max="18" width="10.140625" style="26" customWidth="1"/>
    <col min="19" max="19" width="11.7109375" style="26" customWidth="1"/>
    <col min="20" max="27" width="10.140625" style="26" customWidth="1"/>
    <col min="28" max="28" width="4.42578125" style="40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4.42578125" style="203" customWidth="1"/>
    <col min="35" max="16384" width="9.140625" style="40"/>
  </cols>
  <sheetData>
    <row r="1" spans="1:34" x14ac:dyDescent="0.2">
      <c r="AC1" s="226"/>
      <c r="AD1" s="226"/>
      <c r="AE1" s="226"/>
      <c r="AF1" s="226"/>
      <c r="AG1" s="226"/>
      <c r="AH1" s="225"/>
    </row>
    <row r="2" spans="1:34" hidden="1" x14ac:dyDescent="0.2">
      <c r="G2" s="197"/>
      <c r="AC2" s="226"/>
      <c r="AD2" s="226"/>
      <c r="AE2" s="226"/>
      <c r="AF2" s="226"/>
      <c r="AG2" s="227"/>
      <c r="AH2" s="225"/>
    </row>
    <row r="3" spans="1:34" hidden="1" x14ac:dyDescent="0.2">
      <c r="G3" s="197"/>
      <c r="AC3" s="226"/>
      <c r="AD3" s="226"/>
      <c r="AE3" s="226"/>
      <c r="AF3" s="226"/>
      <c r="AG3" s="227"/>
      <c r="AH3" s="225"/>
    </row>
    <row r="4" spans="1:34" hidden="1" x14ac:dyDescent="0.2">
      <c r="G4" s="197"/>
      <c r="AC4" s="226"/>
      <c r="AD4" s="226"/>
      <c r="AE4" s="226"/>
      <c r="AF4" s="226"/>
      <c r="AG4" s="227"/>
      <c r="AH4" s="225"/>
    </row>
    <row r="5" spans="1:34" hidden="1" x14ac:dyDescent="0.2">
      <c r="G5" s="197"/>
      <c r="AC5" s="226"/>
      <c r="AD5" s="226"/>
      <c r="AE5" s="226"/>
      <c r="AF5" s="226"/>
      <c r="AG5" s="227"/>
      <c r="AH5" s="225"/>
    </row>
    <row r="6" spans="1:34" s="24" customFormat="1" hidden="1" x14ac:dyDescent="0.2">
      <c r="C6" s="25"/>
      <c r="D6" s="25"/>
      <c r="E6" s="120"/>
      <c r="F6" s="120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  <c r="AH6" s="230"/>
    </row>
    <row r="7" spans="1:34" ht="18" x14ac:dyDescent="0.25">
      <c r="C7" s="232" t="str">
        <f>DNSP</f>
        <v>Endeavour Energy</v>
      </c>
      <c r="D7" s="179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180"/>
      <c r="AC7" s="345"/>
      <c r="AD7" s="346"/>
      <c r="AE7" s="347"/>
      <c r="AF7" s="347"/>
      <c r="AG7" s="348"/>
      <c r="AH7" s="236"/>
    </row>
    <row r="8" spans="1:34" x14ac:dyDescent="0.2">
      <c r="C8" s="181"/>
      <c r="D8" s="179"/>
      <c r="AB8" s="180"/>
      <c r="AC8" s="345"/>
      <c r="AD8" s="345"/>
      <c r="AE8" s="345"/>
      <c r="AF8" s="345"/>
      <c r="AG8" s="345"/>
      <c r="AH8" s="236"/>
    </row>
    <row r="9" spans="1:34" ht="18" x14ac:dyDescent="0.25">
      <c r="C9" s="27" t="s">
        <v>138</v>
      </c>
      <c r="D9" s="179"/>
      <c r="E9" s="182"/>
      <c r="F9" s="182"/>
      <c r="G9" s="179"/>
      <c r="H9" s="179"/>
      <c r="I9" s="183"/>
      <c r="J9" s="183"/>
      <c r="K9" s="183"/>
      <c r="L9" s="179"/>
      <c r="M9" s="183"/>
      <c r="N9" s="183"/>
      <c r="O9" s="183"/>
      <c r="P9" s="183"/>
      <c r="Q9" s="184"/>
      <c r="R9" s="183"/>
      <c r="S9" s="183"/>
      <c r="T9" s="183"/>
      <c r="U9" s="184"/>
      <c r="V9" s="183"/>
      <c r="W9" s="183"/>
      <c r="X9" s="185"/>
      <c r="Y9" s="185"/>
      <c r="Z9" s="185"/>
      <c r="AA9" s="186"/>
      <c r="AB9" s="180"/>
      <c r="AC9" s="349">
        <f>AC82</f>
        <v>201444.04653741079</v>
      </c>
      <c r="AD9" s="349">
        <f>AD82</f>
        <v>772350.00229655998</v>
      </c>
      <c r="AE9" s="349">
        <f>AE82</f>
        <v>140460</v>
      </c>
      <c r="AF9" s="349">
        <f>AF82</f>
        <v>0</v>
      </c>
      <c r="AG9" s="407">
        <f>AG82</f>
        <v>1114254.0488339709</v>
      </c>
      <c r="AH9" s="236"/>
    </row>
    <row r="10" spans="1:34" ht="15" x14ac:dyDescent="0.2">
      <c r="C10" s="179"/>
      <c r="D10" s="187"/>
      <c r="E10" s="188"/>
      <c r="F10" s="188"/>
      <c r="G10" s="189"/>
      <c r="H10" s="189"/>
      <c r="I10" s="189"/>
      <c r="J10" s="189"/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G10" s="25"/>
      <c r="AH10" s="236"/>
    </row>
    <row r="11" spans="1:34" s="191" customFormat="1" ht="15.75" x14ac:dyDescent="0.25">
      <c r="C11" s="206" t="s">
        <v>139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62"/>
      <c r="Z11" s="559"/>
      <c r="AA11" s="560"/>
      <c r="AB11" s="208"/>
      <c r="AC11" s="131" t="s">
        <v>70</v>
      </c>
      <c r="AD11" s="128"/>
      <c r="AE11" s="129"/>
      <c r="AF11" s="190"/>
      <c r="AG11" s="130"/>
      <c r="AH11" s="208"/>
    </row>
    <row r="12" spans="1:34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61"/>
      <c r="Z12" s="556"/>
      <c r="AA12" s="557"/>
      <c r="AB12" s="205"/>
      <c r="AC12" s="138" t="s">
        <v>140</v>
      </c>
      <c r="AD12" s="135"/>
      <c r="AE12" s="136"/>
      <c r="AF12" s="192"/>
      <c r="AG12" s="137"/>
      <c r="AH12" s="205"/>
    </row>
    <row r="13" spans="1:34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  <c r="AH13" s="205"/>
    </row>
    <row r="14" spans="1:34" s="203" customFormat="1" x14ac:dyDescent="0.2">
      <c r="A14" s="225"/>
      <c r="B14" s="225"/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61"/>
      <c r="AB14" s="205"/>
      <c r="AC14" s="284">
        <f>SUBTOTAL(9,AC15:AC28)</f>
        <v>99410</v>
      </c>
      <c r="AD14" s="284">
        <f>SUBTOTAL(9,AD15:AD28)</f>
        <v>558385.00229655998</v>
      </c>
      <c r="AE14" s="284">
        <f>SUBTOTAL(9,AE15:AE28)</f>
        <v>0</v>
      </c>
      <c r="AF14" s="284">
        <f>SUBTOTAL(9,AF15:AF28)</f>
        <v>0</v>
      </c>
      <c r="AG14" s="284">
        <f>SUBTOTAL(9,AG15:AG28)</f>
        <v>657795.00229655998</v>
      </c>
      <c r="AH14" s="205"/>
    </row>
    <row r="15" spans="1:34" s="24" customFormat="1" x14ac:dyDescent="0.2"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f>IF($C15="","",IF('NUOS (t)'!G15="",0,'NUOS (t)'!G15)-IF('CCF (t)'!G15="",0,'CCF (t)'!G15))</f>
        <v>100</v>
      </c>
      <c r="H15" s="252">
        <f>IF($C15="","",IF('NUOS (t)'!H15="",0,'NUOS (t)'!H15)-IF('CCF (t)'!H15="",0,'CCF (t)'!H15))</f>
        <v>0</v>
      </c>
      <c r="I15" s="252">
        <f>IF($C15="","",IF('NUOS (t)'!I15="",0,'NUOS (t)'!I15)-IF('CCF (t)'!I15="",0,'CCF (t)'!I15))</f>
        <v>0</v>
      </c>
      <c r="J15" s="252">
        <f>IF($C15="","",IF('NUOS (t)'!J15="",0,'NUOS (t)'!J15)-IF('CCF (t)'!J15="",0,'CCF (t)'!J15))</f>
        <v>0</v>
      </c>
      <c r="K15" s="252">
        <f>IF($C15="","",IF('NUOS (t)'!K15="",0,'NUOS (t)'!K15)-IF('CCF (t)'!K15="",0,'CCF (t)'!K15))</f>
        <v>0</v>
      </c>
      <c r="L15" s="252">
        <f>IF($C15="","",IF('NUOS (t)'!L15="",0,'NUOS (t)'!L15)-IF('CCF (t)'!L15="",0,'CCF (t)'!L15))</f>
        <v>7.5</v>
      </c>
      <c r="M15" s="252">
        <f>IF($C15="","",IF('NUOS (t)'!M15="",0,'NUOS (t)'!M15)-IF('CCF (t)'!M15="",0,'CCF (t)'!M15))</f>
        <v>9.2375002296560016</v>
      </c>
      <c r="N15" s="252">
        <f>IF($C15="","",IF('NUOS (t)'!N15="",0,'NUOS (t)'!N15)-IF('CCF (t)'!N15="",0,'CCF (t)'!N15))</f>
        <v>0</v>
      </c>
      <c r="O15" s="252">
        <f>IF($C15="","",IF('NUOS (t)'!O15="",0,'NUOS (t)'!O15)-IF('CCF (t)'!O15="",0,'CCF (t)'!O15))</f>
        <v>0</v>
      </c>
      <c r="P15" s="252">
        <f>IF($C15="","",IF('NUOS (t)'!P15="",0,'NUOS (t)'!P15)-IF('CCF (t)'!P15="",0,'CCF (t)'!P15))</f>
        <v>0</v>
      </c>
      <c r="Q15" s="252">
        <f>IF($C15="","",IF('NUOS (t)'!Q15="",0,'NUOS (t)'!Q15)-IF('CCF (t)'!Q15="",0,'CCF (t)'!Q15))</f>
        <v>0</v>
      </c>
      <c r="R15" s="252">
        <f>IF($C15="","",IF('NUOS (t)'!R15="",0,'NUOS (t)'!R15)-IF('CCF (t)'!R15="",0,'CCF (t)'!R15))</f>
        <v>0</v>
      </c>
      <c r="S15" s="252">
        <f>IF($C15="","",IF('NUOS (t)'!S15="",0,'NUOS (t)'!S15)-IF('CCF (t)'!S15="",0,'CCF (t)'!S15))</f>
        <v>0</v>
      </c>
      <c r="T15" s="198"/>
      <c r="U15" s="198"/>
      <c r="V15" s="198"/>
      <c r="W15" s="198"/>
      <c r="X15" s="198"/>
      <c r="Y15" s="198"/>
      <c r="Z15" s="198"/>
      <c r="AA15" s="198"/>
      <c r="AB15" s="195"/>
      <c r="AC15" s="213">
        <f>IFERROR($G15*'Q (t)'!$G15/1000,0)</f>
        <v>80000</v>
      </c>
      <c r="AD15" s="213">
        <f>SUMPRODUCT($H15:$O15,'Q (t)'!$H15:$O15)/100</f>
        <v>392375.00229656004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472375.00229656004</v>
      </c>
      <c r="AH15" s="205"/>
    </row>
    <row r="16" spans="1:34" s="24" customFormat="1" x14ac:dyDescent="0.2"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f>IF($C16="","",IF('NUOS (t)'!G16="",0,'NUOS (t)'!G16)-IF('CCF (t)'!G16="",0,'CCF (t)'!G16))</f>
        <v>100</v>
      </c>
      <c r="H16" s="252">
        <f>IF($C16="","",IF('NUOS (t)'!H16="",0,'NUOS (t)'!H16)-IF('CCF (t)'!H16="",0,'CCF (t)'!H16))</f>
        <v>0</v>
      </c>
      <c r="I16" s="252">
        <f>IF($C16="","",IF('NUOS (t)'!I16="",0,'NUOS (t)'!I16)-IF('CCF (t)'!I16="",0,'CCF (t)'!I16))</f>
        <v>21</v>
      </c>
      <c r="J16" s="252">
        <f>IF($C16="","",IF('NUOS (t)'!J16="",0,'NUOS (t)'!J16)-IF('CCF (t)'!J16="",0,'CCF (t)'!J16))</f>
        <v>11</v>
      </c>
      <c r="K16" s="252">
        <f>IF($C16="","",IF('NUOS (t)'!K16="",0,'NUOS (t)'!K16)-IF('CCF (t)'!K16="",0,'CCF (t)'!K16))</f>
        <v>3</v>
      </c>
      <c r="L16" s="252">
        <f>IF($C16="","",IF('NUOS (t)'!L16="",0,'NUOS (t)'!L16)-IF('CCF (t)'!L16="",0,'CCF (t)'!L16))</f>
        <v>0</v>
      </c>
      <c r="M16" s="252">
        <f>IF($C16="","",IF('NUOS (t)'!M16="",0,'NUOS (t)'!M16)-IF('CCF (t)'!M16="",0,'CCF (t)'!M16))</f>
        <v>0</v>
      </c>
      <c r="N16" s="252">
        <f>IF($C16="","",IF('NUOS (t)'!N16="",0,'NUOS (t)'!N16)-IF('CCF (t)'!N16="",0,'CCF (t)'!N16))</f>
        <v>0</v>
      </c>
      <c r="O16" s="252">
        <f>IF($C16="","",IF('NUOS (t)'!O16="",0,'NUOS (t)'!O16)-IF('CCF (t)'!O16="",0,'CCF (t)'!O16))</f>
        <v>0</v>
      </c>
      <c r="P16" s="252">
        <f>IF($C16="","",IF('NUOS (t)'!P16="",0,'NUOS (t)'!P16)-IF('CCF (t)'!P16="",0,'CCF (t)'!P16))</f>
        <v>0</v>
      </c>
      <c r="Q16" s="252">
        <f>IF($C16="","",IF('NUOS (t)'!Q16="",0,'NUOS (t)'!Q16)-IF('CCF (t)'!Q16="",0,'CCF (t)'!Q16))</f>
        <v>0</v>
      </c>
      <c r="R16" s="252">
        <f>IF($C16="","",IF('NUOS (t)'!R16="",0,'NUOS (t)'!R16)-IF('CCF (t)'!R16="",0,'CCF (t)'!R16))</f>
        <v>0</v>
      </c>
      <c r="S16" s="252">
        <f>IF($C16="","",IF('NUOS (t)'!S16="",0,'NUOS (t)'!S16)-IF('CCF (t)'!S16="",0,'CCF (t)'!S16))</f>
        <v>0</v>
      </c>
      <c r="T16" s="198"/>
      <c r="U16" s="198"/>
      <c r="V16" s="198"/>
      <c r="W16" s="198"/>
      <c r="X16" s="198"/>
      <c r="Y16" s="198"/>
      <c r="Z16" s="198"/>
      <c r="AA16" s="198"/>
      <c r="AB16" s="195"/>
      <c r="AC16" s="213">
        <f>IFERROR($G16*'Q (t)'!$G16/1000,0)</f>
        <v>10</v>
      </c>
      <c r="AD16" s="213">
        <f>SUMPRODUCT($H16:$O16,'Q (t)'!$H16:$O16)/100</f>
        <v>95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105</v>
      </c>
      <c r="AH16" s="205"/>
    </row>
    <row r="17" spans="1:34" s="24" customFormat="1" x14ac:dyDescent="0.2"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f>IF($C17="","",IF('NUOS (t)'!G17="",0,'NUOS (t)'!G17)-IF('CCF (t)'!G17="",0,'CCF (t)'!G17))</f>
        <v>100</v>
      </c>
      <c r="H17" s="252">
        <f>IF($C17="","",IF('NUOS (t)'!H17="",0,'NUOS (t)'!H17)-IF('CCF (t)'!H17="",0,'CCF (t)'!H17))</f>
        <v>0</v>
      </c>
      <c r="I17" s="252">
        <f>IF($C17="","",IF('NUOS (t)'!I17="",0,'NUOS (t)'!I17)-IF('CCF (t)'!I17="",0,'CCF (t)'!I17))</f>
        <v>21</v>
      </c>
      <c r="J17" s="252">
        <f>IF($C17="","",IF('NUOS (t)'!J17="",0,'NUOS (t)'!J17)-IF('CCF (t)'!J17="",0,'CCF (t)'!J17))</f>
        <v>11</v>
      </c>
      <c r="K17" s="252">
        <f>IF($C17="","",IF('NUOS (t)'!K17="",0,'NUOS (t)'!K17)-IF('CCF (t)'!K17="",0,'CCF (t)'!K17))</f>
        <v>3</v>
      </c>
      <c r="L17" s="252">
        <f>IF($C17="","",IF('NUOS (t)'!L17="",0,'NUOS (t)'!L17)-IF('CCF (t)'!L17="",0,'CCF (t)'!L17))</f>
        <v>0</v>
      </c>
      <c r="M17" s="252">
        <f>IF($C17="","",IF('NUOS (t)'!M17="",0,'NUOS (t)'!M17)-IF('CCF (t)'!M17="",0,'CCF (t)'!M17))</f>
        <v>0</v>
      </c>
      <c r="N17" s="252">
        <f>IF($C17="","",IF('NUOS (t)'!N17="",0,'NUOS (t)'!N17)-IF('CCF (t)'!N17="",0,'CCF (t)'!N17))</f>
        <v>0</v>
      </c>
      <c r="O17" s="252">
        <f>IF($C17="","",IF('NUOS (t)'!O17="",0,'NUOS (t)'!O17)-IF('CCF (t)'!O17="",0,'CCF (t)'!O17))</f>
        <v>0</v>
      </c>
      <c r="P17" s="252">
        <f>IF($C17="","",IF('NUOS (t)'!P17="",0,'NUOS (t)'!P17)-IF('CCF (t)'!P17="",0,'CCF (t)'!P17))</f>
        <v>0</v>
      </c>
      <c r="Q17" s="252">
        <f>IF($C17="","",IF('NUOS (t)'!Q17="",0,'NUOS (t)'!Q17)-IF('CCF (t)'!Q17="",0,'CCF (t)'!Q17))</f>
        <v>0</v>
      </c>
      <c r="R17" s="252">
        <f>IF($C17="","",IF('NUOS (t)'!R17="",0,'NUOS (t)'!R17)-IF('CCF (t)'!R17="",0,'CCF (t)'!R17))</f>
        <v>0</v>
      </c>
      <c r="S17" s="252">
        <f>IF($C17="","",IF('NUOS (t)'!S17="",0,'NUOS (t)'!S17)-IF('CCF (t)'!S17="",0,'CCF (t)'!S17))</f>
        <v>0</v>
      </c>
      <c r="T17" s="198"/>
      <c r="U17" s="198"/>
      <c r="V17" s="198"/>
      <c r="W17" s="198"/>
      <c r="X17" s="198"/>
      <c r="Y17" s="198"/>
      <c r="Z17" s="198"/>
      <c r="AA17" s="198"/>
      <c r="AB17" s="195"/>
      <c r="AC17" s="213">
        <f>IFERROR($G17*'Q (t)'!$G17/1000,0)</f>
        <v>20</v>
      </c>
      <c r="AD17" s="213">
        <f>SUMPRODUCT($H17:$O17,'Q (t)'!$H17:$O17)/100</f>
        <v>190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210</v>
      </c>
      <c r="AH17" s="205"/>
    </row>
    <row r="18" spans="1:34" s="24" customFormat="1" x14ac:dyDescent="0.2"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f>IF($C18="","",IF('NUOS (t)'!G18="",0,'NUOS (t)'!G18)-IF('CCF (t)'!G18="",0,'CCF (t)'!G18))</f>
        <v>10</v>
      </c>
      <c r="H18" s="252">
        <f>IF($C18="","",IF('NUOS (t)'!H18="",0,'NUOS (t)'!H18)-IF('CCF (t)'!H18="",0,'CCF (t)'!H18))</f>
        <v>3</v>
      </c>
      <c r="I18" s="252">
        <f>IF($C18="","",IF('NUOS (t)'!I18="",0,'NUOS (t)'!I18)-IF('CCF (t)'!I18="",0,'CCF (t)'!I18))</f>
        <v>0</v>
      </c>
      <c r="J18" s="252">
        <f>IF($C18="","",IF('NUOS (t)'!J18="",0,'NUOS (t)'!J18)-IF('CCF (t)'!J18="",0,'CCF (t)'!J18))</f>
        <v>0</v>
      </c>
      <c r="K18" s="252">
        <f>IF($C18="","",IF('NUOS (t)'!K18="",0,'NUOS (t)'!K18)-IF('CCF (t)'!K18="",0,'CCF (t)'!K18))</f>
        <v>0</v>
      </c>
      <c r="L18" s="252">
        <f>IF($C18="","",IF('NUOS (t)'!L18="",0,'NUOS (t)'!L18)-IF('CCF (t)'!L18="",0,'CCF (t)'!L18))</f>
        <v>0</v>
      </c>
      <c r="M18" s="252">
        <f>IF($C18="","",IF('NUOS (t)'!M18="",0,'NUOS (t)'!M18)-IF('CCF (t)'!M18="",0,'CCF (t)'!M18))</f>
        <v>0</v>
      </c>
      <c r="N18" s="252">
        <f>IF($C18="","",IF('NUOS (t)'!N18="",0,'NUOS (t)'!N18)-IF('CCF (t)'!N18="",0,'CCF (t)'!N18))</f>
        <v>0</v>
      </c>
      <c r="O18" s="252">
        <f>IF($C18="","",IF('NUOS (t)'!O18="",0,'NUOS (t)'!O18)-IF('CCF (t)'!O18="",0,'CCF (t)'!O18))</f>
        <v>0</v>
      </c>
      <c r="P18" s="252">
        <f>IF($C18="","",IF('NUOS (t)'!P18="",0,'NUOS (t)'!P18)-IF('CCF (t)'!P18="",0,'CCF (t)'!P18))</f>
        <v>0</v>
      </c>
      <c r="Q18" s="252">
        <f>IF($C18="","",IF('NUOS (t)'!Q18="",0,'NUOS (t)'!Q18)-IF('CCF (t)'!Q18="",0,'CCF (t)'!Q18))</f>
        <v>0</v>
      </c>
      <c r="R18" s="252">
        <f>IF($C18="","",IF('NUOS (t)'!R18="",0,'NUOS (t)'!R18)-IF('CCF (t)'!R18="",0,'CCF (t)'!R18))</f>
        <v>0</v>
      </c>
      <c r="S18" s="252">
        <f>IF($C18="","",IF('NUOS (t)'!S18="",0,'NUOS (t)'!S18)-IF('CCF (t)'!S18="",0,'CCF (t)'!S18))</f>
        <v>0</v>
      </c>
      <c r="T18" s="198"/>
      <c r="U18" s="198"/>
      <c r="V18" s="198"/>
      <c r="W18" s="198"/>
      <c r="X18" s="198"/>
      <c r="Y18" s="198"/>
      <c r="Z18" s="198"/>
      <c r="AA18" s="198"/>
      <c r="AB18" s="195"/>
      <c r="AC18" s="213">
        <f>IFERROR($G18*'Q (t)'!$G18/1000,0)</f>
        <v>2000</v>
      </c>
      <c r="AD18" s="213">
        <f>SUMPRODUCT($H18:$O18,'Q (t)'!$H18:$O18)/100</f>
        <v>18000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20000</v>
      </c>
      <c r="AH18" s="205"/>
    </row>
    <row r="19" spans="1:34" s="24" customFormat="1" x14ac:dyDescent="0.2"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f>IF($C19="","",IF('NUOS (t)'!G19="",0,'NUOS (t)'!G19)-IF('CCF (t)'!G19="",0,'CCF (t)'!G19))</f>
        <v>10</v>
      </c>
      <c r="H19" s="252">
        <f>IF($C19="","",IF('NUOS (t)'!H19="",0,'NUOS (t)'!H19)-IF('CCF (t)'!H19="",0,'CCF (t)'!H19))</f>
        <v>3</v>
      </c>
      <c r="I19" s="252">
        <f>IF($C19="","",IF('NUOS (t)'!I19="",0,'NUOS (t)'!I19)-IF('CCF (t)'!I19="",0,'CCF (t)'!I19))</f>
        <v>0</v>
      </c>
      <c r="J19" s="252">
        <f>IF($C19="","",IF('NUOS (t)'!J19="",0,'NUOS (t)'!J19)-IF('CCF (t)'!J19="",0,'CCF (t)'!J19))</f>
        <v>0</v>
      </c>
      <c r="K19" s="252">
        <f>IF($C19="","",IF('NUOS (t)'!K19="",0,'NUOS (t)'!K19)-IF('CCF (t)'!K19="",0,'CCF (t)'!K19))</f>
        <v>0</v>
      </c>
      <c r="L19" s="252">
        <f>IF($C19="","",IF('NUOS (t)'!L19="",0,'NUOS (t)'!L19)-IF('CCF (t)'!L19="",0,'CCF (t)'!L19))</f>
        <v>0</v>
      </c>
      <c r="M19" s="252">
        <f>IF($C19="","",IF('NUOS (t)'!M19="",0,'NUOS (t)'!M19)-IF('CCF (t)'!M19="",0,'CCF (t)'!M19))</f>
        <v>0</v>
      </c>
      <c r="N19" s="252">
        <f>IF($C19="","",IF('NUOS (t)'!N19="",0,'NUOS (t)'!N19)-IF('CCF (t)'!N19="",0,'CCF (t)'!N19))</f>
        <v>0</v>
      </c>
      <c r="O19" s="252">
        <f>IF($C19="","",IF('NUOS (t)'!O19="",0,'NUOS (t)'!O19)-IF('CCF (t)'!O19="",0,'CCF (t)'!O19))</f>
        <v>0</v>
      </c>
      <c r="P19" s="252">
        <f>IF($C19="","",IF('NUOS (t)'!P19="",0,'NUOS (t)'!P19)-IF('CCF (t)'!P19="",0,'CCF (t)'!P19))</f>
        <v>0</v>
      </c>
      <c r="Q19" s="252">
        <f>IF($C19="","",IF('NUOS (t)'!Q19="",0,'NUOS (t)'!Q19)-IF('CCF (t)'!Q19="",0,'CCF (t)'!Q19))</f>
        <v>0</v>
      </c>
      <c r="R19" s="252">
        <f>IF($C19="","",IF('NUOS (t)'!R19="",0,'NUOS (t)'!R19)-IF('CCF (t)'!R19="",0,'CCF (t)'!R19))</f>
        <v>0</v>
      </c>
      <c r="S19" s="252">
        <f>IF($C19="","",IF('NUOS (t)'!S19="",0,'NUOS (t)'!S19)-IF('CCF (t)'!S19="",0,'CCF (t)'!S19))</f>
        <v>0</v>
      </c>
      <c r="T19" s="198"/>
      <c r="U19" s="198"/>
      <c r="V19" s="198"/>
      <c r="W19" s="198"/>
      <c r="X19" s="198"/>
      <c r="Y19" s="198"/>
      <c r="Z19" s="198"/>
      <c r="AA19" s="198"/>
      <c r="AB19" s="195"/>
      <c r="AC19" s="213">
        <f>IFERROR($G19*'Q (t)'!$G19/1000,0)</f>
        <v>1000</v>
      </c>
      <c r="AD19" s="213">
        <f>SUMPRODUCT($H19:$O19,'Q (t)'!$H19:$O19)/100</f>
        <v>9000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10000</v>
      </c>
      <c r="AH19" s="205"/>
    </row>
    <row r="20" spans="1:34" s="24" customFormat="1" x14ac:dyDescent="0.2"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f>IF($C20="","",IF('NUOS (t)'!G20="",0,'NUOS (t)'!G20)-IF('CCF (t)'!G20="",0,'CCF (t)'!G20))</f>
        <v>110</v>
      </c>
      <c r="H20" s="252">
        <f>IF($C20="","",IF('NUOS (t)'!H20="",0,'NUOS (t)'!H20)-IF('CCF (t)'!H20="",0,'CCF (t)'!H20))</f>
        <v>3</v>
      </c>
      <c r="I20" s="252">
        <f>IF($C20="","",IF('NUOS (t)'!I20="",0,'NUOS (t)'!I20)-IF('CCF (t)'!I20="",0,'CCF (t)'!I20))</f>
        <v>0</v>
      </c>
      <c r="J20" s="252">
        <f>IF($C20="","",IF('NUOS (t)'!J20="",0,'NUOS (t)'!J20)-IF('CCF (t)'!J20="",0,'CCF (t)'!J20))</f>
        <v>0</v>
      </c>
      <c r="K20" s="252">
        <f>IF($C20="","",IF('NUOS (t)'!K20="",0,'NUOS (t)'!K20)-IF('CCF (t)'!K20="",0,'CCF (t)'!K20))</f>
        <v>0</v>
      </c>
      <c r="L20" s="252">
        <f>IF($C20="","",IF('NUOS (t)'!L20="",0,'NUOS (t)'!L20)-IF('CCF (t)'!L20="",0,'CCF (t)'!L20))</f>
        <v>7.5</v>
      </c>
      <c r="M20" s="252">
        <f>IF($C20="","",IF('NUOS (t)'!M20="",0,'NUOS (t)'!M20)-IF('CCF (t)'!M20="",0,'CCF (t)'!M20))</f>
        <v>8.5</v>
      </c>
      <c r="N20" s="252">
        <f>IF($C20="","",IF('NUOS (t)'!N20="",0,'NUOS (t)'!N20)-IF('CCF (t)'!N20="",0,'CCF (t)'!N20))</f>
        <v>0</v>
      </c>
      <c r="O20" s="252">
        <f>IF($C20="","",IF('NUOS (t)'!O20="",0,'NUOS (t)'!O20)-IF('CCF (t)'!O20="",0,'CCF (t)'!O20))</f>
        <v>0</v>
      </c>
      <c r="P20" s="252">
        <f>IF($C20="","",IF('NUOS (t)'!P20="",0,'NUOS (t)'!P20)-IF('CCF (t)'!P20="",0,'CCF (t)'!P20))</f>
        <v>0</v>
      </c>
      <c r="Q20" s="252">
        <f>IF($C20="","",IF('NUOS (t)'!Q20="",0,'NUOS (t)'!Q20)-IF('CCF (t)'!Q20="",0,'CCF (t)'!Q20))</f>
        <v>0</v>
      </c>
      <c r="R20" s="252">
        <f>IF($C20="","",IF('NUOS (t)'!R20="",0,'NUOS (t)'!R20)-IF('CCF (t)'!R20="",0,'CCF (t)'!R20))</f>
        <v>0</v>
      </c>
      <c r="S20" s="252">
        <f>IF($C20="","",IF('NUOS (t)'!S20="",0,'NUOS (t)'!S20)-IF('CCF (t)'!S20="",0,'CCF (t)'!S20))</f>
        <v>0</v>
      </c>
      <c r="T20" s="198"/>
      <c r="U20" s="198"/>
      <c r="V20" s="198"/>
      <c r="W20" s="198"/>
      <c r="X20" s="198"/>
      <c r="Y20" s="198"/>
      <c r="Z20" s="198"/>
      <c r="AA20" s="198"/>
      <c r="AB20" s="19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  <c r="AH20" s="205"/>
    </row>
    <row r="21" spans="1:34" s="24" customFormat="1" x14ac:dyDescent="0.2"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f>IF($C21="","",IF('NUOS (t)'!G21="",0,'NUOS (t)'!G21)-IF('CCF (t)'!G21="",0,'CCF (t)'!G21))</f>
        <v>110</v>
      </c>
      <c r="H21" s="252">
        <f>IF($C21="","",IF('NUOS (t)'!H21="",0,'NUOS (t)'!H21)-IF('CCF (t)'!H21="",0,'CCF (t)'!H21))</f>
        <v>3</v>
      </c>
      <c r="I21" s="252">
        <f>IF($C21="","",IF('NUOS (t)'!I21="",0,'NUOS (t)'!I21)-IF('CCF (t)'!I21="",0,'CCF (t)'!I21))</f>
        <v>0</v>
      </c>
      <c r="J21" s="252">
        <f>IF($C21="","",IF('NUOS (t)'!J21="",0,'NUOS (t)'!J21)-IF('CCF (t)'!J21="",0,'CCF (t)'!J21))</f>
        <v>0</v>
      </c>
      <c r="K21" s="252">
        <f>IF($C21="","",IF('NUOS (t)'!K21="",0,'NUOS (t)'!K21)-IF('CCF (t)'!K21="",0,'CCF (t)'!K21))</f>
        <v>0</v>
      </c>
      <c r="L21" s="252">
        <f>IF($C21="","",IF('NUOS (t)'!L21="",0,'NUOS (t)'!L21)-IF('CCF (t)'!L21="",0,'CCF (t)'!L21))</f>
        <v>7.5</v>
      </c>
      <c r="M21" s="252">
        <f>IF($C21="","",IF('NUOS (t)'!M21="",0,'NUOS (t)'!M21)-IF('CCF (t)'!M21="",0,'CCF (t)'!M21))</f>
        <v>8.5</v>
      </c>
      <c r="N21" s="252">
        <f>IF($C21="","",IF('NUOS (t)'!N21="",0,'NUOS (t)'!N21)-IF('CCF (t)'!N21="",0,'CCF (t)'!N21))</f>
        <v>0</v>
      </c>
      <c r="O21" s="252">
        <f>IF($C21="","",IF('NUOS (t)'!O21="",0,'NUOS (t)'!O21)-IF('CCF (t)'!O21="",0,'CCF (t)'!O21))</f>
        <v>0</v>
      </c>
      <c r="P21" s="252">
        <f>IF($C21="","",IF('NUOS (t)'!P21="",0,'NUOS (t)'!P21)-IF('CCF (t)'!P21="",0,'CCF (t)'!P21))</f>
        <v>0</v>
      </c>
      <c r="Q21" s="252">
        <f>IF($C21="","",IF('NUOS (t)'!Q21="",0,'NUOS (t)'!Q21)-IF('CCF (t)'!Q21="",0,'CCF (t)'!Q21))</f>
        <v>0</v>
      </c>
      <c r="R21" s="252">
        <f>IF($C21="","",IF('NUOS (t)'!R21="",0,'NUOS (t)'!R21)-IF('CCF (t)'!R21="",0,'CCF (t)'!R21))</f>
        <v>0</v>
      </c>
      <c r="S21" s="252">
        <f>IF($C21="","",IF('NUOS (t)'!S21="",0,'NUOS (t)'!S21)-IF('CCF (t)'!S21="",0,'CCF (t)'!S21))</f>
        <v>0</v>
      </c>
      <c r="T21" s="198"/>
      <c r="U21" s="198"/>
      <c r="V21" s="198"/>
      <c r="W21" s="198"/>
      <c r="X21" s="198"/>
      <c r="Y21" s="198"/>
      <c r="Z21" s="198"/>
      <c r="AA21" s="198"/>
      <c r="AB21" s="19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  <c r="AH21" s="205"/>
    </row>
    <row r="22" spans="1:34" s="24" customFormat="1" x14ac:dyDescent="0.2"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f>IF($C22="","",IF('NUOS (t)'!G22="",0,'NUOS (t)'!G22)-IF('CCF (t)'!G22="",0,'CCF (t)'!G22))</f>
        <v>200</v>
      </c>
      <c r="H22" s="252">
        <f>IF($C22="","",IF('NUOS (t)'!H22="",0,'NUOS (t)'!H22)-IF('CCF (t)'!H22="",0,'CCF (t)'!H22))</f>
        <v>0</v>
      </c>
      <c r="I22" s="252">
        <f>IF($C22="","",IF('NUOS (t)'!I22="",0,'NUOS (t)'!I22)-IF('CCF (t)'!I22="",0,'CCF (t)'!I22))</f>
        <v>0</v>
      </c>
      <c r="J22" s="252">
        <f>IF($C22="","",IF('NUOS (t)'!J22="",0,'NUOS (t)'!J22)-IF('CCF (t)'!J22="",0,'CCF (t)'!J22))</f>
        <v>0</v>
      </c>
      <c r="K22" s="252">
        <f>IF($C22="","",IF('NUOS (t)'!K22="",0,'NUOS (t)'!K22)-IF('CCF (t)'!K22="",0,'CCF (t)'!K22))</f>
        <v>0</v>
      </c>
      <c r="L22" s="252">
        <f>IF($C22="","",IF('NUOS (t)'!L22="",0,'NUOS (t)'!L22)-IF('CCF (t)'!L22="",0,'CCF (t)'!L22))</f>
        <v>7.5</v>
      </c>
      <c r="M22" s="252">
        <f>IF($C22="","",IF('NUOS (t)'!M22="",0,'NUOS (t)'!M22)-IF('CCF (t)'!M22="",0,'CCF (t)'!M22))</f>
        <v>8.5</v>
      </c>
      <c r="N22" s="252">
        <f>IF($C22="","",IF('NUOS (t)'!N22="",0,'NUOS (t)'!N22)-IF('CCF (t)'!N22="",0,'CCF (t)'!N22))</f>
        <v>0</v>
      </c>
      <c r="O22" s="252">
        <f>IF($C22="","",IF('NUOS (t)'!O22="",0,'NUOS (t)'!O22)-IF('CCF (t)'!O22="",0,'CCF (t)'!O22))</f>
        <v>0</v>
      </c>
      <c r="P22" s="252">
        <f>IF($C22="","",IF('NUOS (t)'!P22="",0,'NUOS (t)'!P22)-IF('CCF (t)'!P22="",0,'CCF (t)'!P22))</f>
        <v>0</v>
      </c>
      <c r="Q22" s="252">
        <f>IF($C22="","",IF('NUOS (t)'!Q22="",0,'NUOS (t)'!Q22)-IF('CCF (t)'!Q22="",0,'CCF (t)'!Q22))</f>
        <v>0</v>
      </c>
      <c r="R22" s="252">
        <f>IF($C22="","",IF('NUOS (t)'!R22="",0,'NUOS (t)'!R22)-IF('CCF (t)'!R22="",0,'CCF (t)'!R22))</f>
        <v>0</v>
      </c>
      <c r="S22" s="252">
        <f>IF($C22="","",IF('NUOS (t)'!S22="",0,'NUOS (t)'!S22)-IF('CCF (t)'!S22="",0,'CCF (t)'!S22))</f>
        <v>0</v>
      </c>
      <c r="T22" s="198"/>
      <c r="U22" s="198"/>
      <c r="V22" s="198"/>
      <c r="W22" s="198"/>
      <c r="X22" s="198"/>
      <c r="Y22" s="198"/>
      <c r="Z22" s="198"/>
      <c r="AA22" s="198"/>
      <c r="AB22" s="195"/>
      <c r="AC22" s="213">
        <f>IFERROR($G22*'Q (t)'!$G22/1000,0)</f>
        <v>16000</v>
      </c>
      <c r="AD22" s="213">
        <f>SUMPRODUCT($H22:$O22,'Q (t)'!$H22:$O22)/100</f>
        <v>122500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138500</v>
      </c>
      <c r="AH22" s="205"/>
    </row>
    <row r="23" spans="1:34" s="24" customFormat="1" x14ac:dyDescent="0.2"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f>IF($C23="","",IF('NUOS (t)'!G23="",0,'NUOS (t)'!G23)-IF('CCF (t)'!G23="",0,'CCF (t)'!G23))</f>
        <v>210</v>
      </c>
      <c r="H23" s="252">
        <f>IF($C23="","",IF('NUOS (t)'!H23="",0,'NUOS (t)'!H23)-IF('CCF (t)'!H23="",0,'CCF (t)'!H23))</f>
        <v>3</v>
      </c>
      <c r="I23" s="252">
        <f>IF($C23="","",IF('NUOS (t)'!I23="",0,'NUOS (t)'!I23)-IF('CCF (t)'!I23="",0,'CCF (t)'!I23))</f>
        <v>0</v>
      </c>
      <c r="J23" s="252">
        <f>IF($C23="","",IF('NUOS (t)'!J23="",0,'NUOS (t)'!J23)-IF('CCF (t)'!J23="",0,'CCF (t)'!J23))</f>
        <v>0</v>
      </c>
      <c r="K23" s="252">
        <f>IF($C23="","",IF('NUOS (t)'!K23="",0,'NUOS (t)'!K23)-IF('CCF (t)'!K23="",0,'CCF (t)'!K23))</f>
        <v>0</v>
      </c>
      <c r="L23" s="252">
        <f>IF($C23="","",IF('NUOS (t)'!L23="",0,'NUOS (t)'!L23)-IF('CCF (t)'!L23="",0,'CCF (t)'!L23))</f>
        <v>7.5</v>
      </c>
      <c r="M23" s="252">
        <f>IF($C23="","",IF('NUOS (t)'!M23="",0,'NUOS (t)'!M23)-IF('CCF (t)'!M23="",0,'CCF (t)'!M23))</f>
        <v>8.5</v>
      </c>
      <c r="N23" s="252">
        <f>IF($C23="","",IF('NUOS (t)'!N23="",0,'NUOS (t)'!N23)-IF('CCF (t)'!N23="",0,'CCF (t)'!N23))</f>
        <v>0</v>
      </c>
      <c r="O23" s="252">
        <f>IF($C23="","",IF('NUOS (t)'!O23="",0,'NUOS (t)'!O23)-IF('CCF (t)'!O23="",0,'CCF (t)'!O23))</f>
        <v>0</v>
      </c>
      <c r="P23" s="252">
        <f>IF($C23="","",IF('NUOS (t)'!P23="",0,'NUOS (t)'!P23)-IF('CCF (t)'!P23="",0,'CCF (t)'!P23))</f>
        <v>0</v>
      </c>
      <c r="Q23" s="252">
        <f>IF($C23="","",IF('NUOS (t)'!Q23="",0,'NUOS (t)'!Q23)-IF('CCF (t)'!Q23="",0,'CCF (t)'!Q23))</f>
        <v>0</v>
      </c>
      <c r="R23" s="252">
        <f>IF($C23="","",IF('NUOS (t)'!R23="",0,'NUOS (t)'!R23)-IF('CCF (t)'!R23="",0,'CCF (t)'!R23))</f>
        <v>0</v>
      </c>
      <c r="S23" s="252">
        <f>IF($C23="","",IF('NUOS (t)'!S23="",0,'NUOS (t)'!S23)-IF('CCF (t)'!S23="",0,'CCF (t)'!S23))</f>
        <v>0</v>
      </c>
      <c r="T23" s="198"/>
      <c r="U23" s="198"/>
      <c r="V23" s="198"/>
      <c r="W23" s="198"/>
      <c r="X23" s="198"/>
      <c r="Y23" s="198"/>
      <c r="Z23" s="198"/>
      <c r="AA23" s="198"/>
      <c r="AB23" s="19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  <c r="AH23" s="205"/>
    </row>
    <row r="24" spans="1:34" s="24" customFormat="1" x14ac:dyDescent="0.2"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f>IF($C24="","",IF('NUOS (t)'!G24="",0,'NUOS (t)'!G24)-IF('CCF (t)'!G24="",0,'CCF (t)'!G24))</f>
        <v>210</v>
      </c>
      <c r="H24" s="252">
        <f>IF($C24="","",IF('NUOS (t)'!H24="",0,'NUOS (t)'!H24)-IF('CCF (t)'!H24="",0,'CCF (t)'!H24))</f>
        <v>3</v>
      </c>
      <c r="I24" s="252">
        <f>IF($C24="","",IF('NUOS (t)'!I24="",0,'NUOS (t)'!I24)-IF('CCF (t)'!I24="",0,'CCF (t)'!I24))</f>
        <v>0</v>
      </c>
      <c r="J24" s="252">
        <f>IF($C24="","",IF('NUOS (t)'!J24="",0,'NUOS (t)'!J24)-IF('CCF (t)'!J24="",0,'CCF (t)'!J24))</f>
        <v>0</v>
      </c>
      <c r="K24" s="252">
        <f>IF($C24="","",IF('NUOS (t)'!K24="",0,'NUOS (t)'!K24)-IF('CCF (t)'!K24="",0,'CCF (t)'!K24))</f>
        <v>0</v>
      </c>
      <c r="L24" s="252">
        <f>IF($C24="","",IF('NUOS (t)'!L24="",0,'NUOS (t)'!L24)-IF('CCF (t)'!L24="",0,'CCF (t)'!L24))</f>
        <v>7.5</v>
      </c>
      <c r="M24" s="252">
        <f>IF($C24="","",IF('NUOS (t)'!M24="",0,'NUOS (t)'!M24)-IF('CCF (t)'!M24="",0,'CCF (t)'!M24))</f>
        <v>8.5</v>
      </c>
      <c r="N24" s="252">
        <f>IF($C24="","",IF('NUOS (t)'!N24="",0,'NUOS (t)'!N24)-IF('CCF (t)'!N24="",0,'CCF (t)'!N24))</f>
        <v>0</v>
      </c>
      <c r="O24" s="252">
        <f>IF($C24="","",IF('NUOS (t)'!O24="",0,'NUOS (t)'!O24)-IF('CCF (t)'!O24="",0,'CCF (t)'!O24))</f>
        <v>0</v>
      </c>
      <c r="P24" s="252">
        <f>IF($C24="","",IF('NUOS (t)'!P24="",0,'NUOS (t)'!P24)-IF('CCF (t)'!P24="",0,'CCF (t)'!P24))</f>
        <v>0</v>
      </c>
      <c r="Q24" s="252">
        <f>IF($C24="","",IF('NUOS (t)'!Q24="",0,'NUOS (t)'!Q24)-IF('CCF (t)'!Q24="",0,'CCF (t)'!Q24))</f>
        <v>0</v>
      </c>
      <c r="R24" s="252">
        <f>IF($C24="","",IF('NUOS (t)'!R24="",0,'NUOS (t)'!R24)-IF('CCF (t)'!R24="",0,'CCF (t)'!R24))</f>
        <v>0</v>
      </c>
      <c r="S24" s="252">
        <f>IF($C24="","",IF('NUOS (t)'!S24="",0,'NUOS (t)'!S24)-IF('CCF (t)'!S24="",0,'CCF (t)'!S24))</f>
        <v>0</v>
      </c>
      <c r="T24" s="198"/>
      <c r="U24" s="198"/>
      <c r="V24" s="198"/>
      <c r="W24" s="198"/>
      <c r="X24" s="198"/>
      <c r="Y24" s="198"/>
      <c r="Z24" s="198"/>
      <c r="AA24" s="198"/>
      <c r="AB24" s="19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  <c r="AH24" s="205"/>
    </row>
    <row r="25" spans="1:34" s="24" customFormat="1" x14ac:dyDescent="0.2"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f>IF($C25="","",IF('NUOS (t)'!G25="",0,'NUOS (t)'!G25)-IF('CCF (t)'!G25="",0,'CCF (t)'!G25))</f>
        <v>200</v>
      </c>
      <c r="H25" s="252">
        <f>IF($C25="","",IF('NUOS (t)'!H25="",0,'NUOS (t)'!H25)-IF('CCF (t)'!H25="",0,'CCF (t)'!H25))</f>
        <v>0</v>
      </c>
      <c r="I25" s="252">
        <f>IF($C25="","",IF('NUOS (t)'!I25="",0,'NUOS (t)'!I25)-IF('CCF (t)'!I25="",0,'CCF (t)'!I25))</f>
        <v>16</v>
      </c>
      <c r="J25" s="252">
        <f>IF($C25="","",IF('NUOS (t)'!J25="",0,'NUOS (t)'!J25)-IF('CCF (t)'!J25="",0,'CCF (t)'!J25))</f>
        <v>8.5</v>
      </c>
      <c r="K25" s="252">
        <f>IF($C25="","",IF('NUOS (t)'!K25="",0,'NUOS (t)'!K25)-IF('CCF (t)'!K25="",0,'CCF (t)'!K25))</f>
        <v>2.5</v>
      </c>
      <c r="L25" s="252">
        <f>IF($C25="","",IF('NUOS (t)'!L25="",0,'NUOS (t)'!L25)-IF('CCF (t)'!L25="",0,'CCF (t)'!L25))</f>
        <v>0</v>
      </c>
      <c r="M25" s="252">
        <f>IF($C25="","",IF('NUOS (t)'!M25="",0,'NUOS (t)'!M25)-IF('CCF (t)'!M25="",0,'CCF (t)'!M25))</f>
        <v>0</v>
      </c>
      <c r="N25" s="252">
        <f>IF($C25="","",IF('NUOS (t)'!N25="",0,'NUOS (t)'!N25)-IF('CCF (t)'!N25="",0,'CCF (t)'!N25))</f>
        <v>0</v>
      </c>
      <c r="O25" s="252">
        <f>IF($C25="","",IF('NUOS (t)'!O25="",0,'NUOS (t)'!O25)-IF('CCF (t)'!O25="",0,'CCF (t)'!O25))</f>
        <v>0</v>
      </c>
      <c r="P25" s="252">
        <f>IF($C25="","",IF('NUOS (t)'!P25="",0,'NUOS (t)'!P25)-IF('CCF (t)'!P25="",0,'CCF (t)'!P25))</f>
        <v>0</v>
      </c>
      <c r="Q25" s="252">
        <f>IF($C25="","",IF('NUOS (t)'!Q25="",0,'NUOS (t)'!Q25)-IF('CCF (t)'!Q25="",0,'CCF (t)'!Q25))</f>
        <v>0</v>
      </c>
      <c r="R25" s="252">
        <f>IF($C25="","",IF('NUOS (t)'!R25="",0,'NUOS (t)'!R25)-IF('CCF (t)'!R25="",0,'CCF (t)'!R25))</f>
        <v>0</v>
      </c>
      <c r="S25" s="252">
        <f>IF($C25="","",IF('NUOS (t)'!S25="",0,'NUOS (t)'!S25)-IF('CCF (t)'!S25="",0,'CCF (t)'!S25))</f>
        <v>0</v>
      </c>
      <c r="T25" s="198"/>
      <c r="U25" s="198"/>
      <c r="V25" s="198"/>
      <c r="W25" s="198"/>
      <c r="X25" s="198"/>
      <c r="Y25" s="198"/>
      <c r="Z25" s="198"/>
      <c r="AA25" s="198"/>
      <c r="AB25" s="195"/>
      <c r="AC25" s="213">
        <f>IFERROR($G25*'Q (t)'!$G25/1000,0)</f>
        <v>300</v>
      </c>
      <c r="AD25" s="213">
        <f>SUMPRODUCT($H25:$O25,'Q (t)'!$H25:$O25)/100</f>
        <v>14750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15050</v>
      </c>
      <c r="AH25" s="205"/>
    </row>
    <row r="26" spans="1:34" s="24" customFormat="1" x14ac:dyDescent="0.2"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f>IF($C26="","",IF('NUOS (t)'!G26="",0,'NUOS (t)'!G26)-IF('CCF (t)'!G26="",0,'CCF (t)'!G26))</f>
        <v>200</v>
      </c>
      <c r="H26" s="252">
        <f>IF($C26="","",IF('NUOS (t)'!H26="",0,'NUOS (t)'!H26)-IF('CCF (t)'!H26="",0,'CCF (t)'!H26))</f>
        <v>0</v>
      </c>
      <c r="I26" s="252">
        <f>IF($C26="","",IF('NUOS (t)'!I26="",0,'NUOS (t)'!I26)-IF('CCF (t)'!I26="",0,'CCF (t)'!I26))</f>
        <v>16</v>
      </c>
      <c r="J26" s="252">
        <f>IF($C26="","",IF('NUOS (t)'!J26="",0,'NUOS (t)'!J26)-IF('CCF (t)'!J26="",0,'CCF (t)'!J26))</f>
        <v>8.5</v>
      </c>
      <c r="K26" s="252">
        <f>IF($C26="","",IF('NUOS (t)'!K26="",0,'NUOS (t)'!K26)-IF('CCF (t)'!K26="",0,'CCF (t)'!K26))</f>
        <v>2.5</v>
      </c>
      <c r="L26" s="252">
        <f>IF($C26="","",IF('NUOS (t)'!L26="",0,'NUOS (t)'!L26)-IF('CCF (t)'!L26="",0,'CCF (t)'!L26))</f>
        <v>0</v>
      </c>
      <c r="M26" s="252">
        <f>IF($C26="","",IF('NUOS (t)'!M26="",0,'NUOS (t)'!M26)-IF('CCF (t)'!M26="",0,'CCF (t)'!M26))</f>
        <v>0</v>
      </c>
      <c r="N26" s="252">
        <f>IF($C26="","",IF('NUOS (t)'!N26="",0,'NUOS (t)'!N26)-IF('CCF (t)'!N26="",0,'CCF (t)'!N26))</f>
        <v>0</v>
      </c>
      <c r="O26" s="252">
        <f>IF($C26="","",IF('NUOS (t)'!O26="",0,'NUOS (t)'!O26)-IF('CCF (t)'!O26="",0,'CCF (t)'!O26))</f>
        <v>0</v>
      </c>
      <c r="P26" s="252">
        <f>IF($C26="","",IF('NUOS (t)'!P26="",0,'NUOS (t)'!P26)-IF('CCF (t)'!P26="",0,'CCF (t)'!P26))</f>
        <v>0</v>
      </c>
      <c r="Q26" s="252">
        <f>IF($C26="","",IF('NUOS (t)'!Q26="",0,'NUOS (t)'!Q26)-IF('CCF (t)'!Q26="",0,'CCF (t)'!Q26))</f>
        <v>0</v>
      </c>
      <c r="R26" s="252">
        <f>IF($C26="","",IF('NUOS (t)'!R26="",0,'NUOS (t)'!R26)-IF('CCF (t)'!R26="",0,'CCF (t)'!R26))</f>
        <v>0</v>
      </c>
      <c r="S26" s="252">
        <f>IF($C26="","",IF('NUOS (t)'!S26="",0,'NUOS (t)'!S26)-IF('CCF (t)'!S26="",0,'CCF (t)'!S26))</f>
        <v>0</v>
      </c>
      <c r="T26" s="198"/>
      <c r="U26" s="198"/>
      <c r="V26" s="198"/>
      <c r="W26" s="198"/>
      <c r="X26" s="198"/>
      <c r="Y26" s="198"/>
      <c r="Z26" s="198"/>
      <c r="AA26" s="198"/>
      <c r="AB26" s="195"/>
      <c r="AC26" s="213">
        <f>IFERROR($G26*'Q (t)'!$G26/1000,0)</f>
        <v>80</v>
      </c>
      <c r="AD26" s="213">
        <f>SUMPRODUCT($H26:$O26,'Q (t)'!$H26:$O26)/100</f>
        <v>1475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1555</v>
      </c>
      <c r="AH26" s="205"/>
    </row>
    <row r="27" spans="1:34" s="153" customFormat="1" x14ac:dyDescent="0.2"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tr">
        <f>IF($C27="","",IF('NUOS (t)'!G27="",0,'NUOS (t)'!G27)-IF('CCF (t)'!G27="",0,'CCF (t)'!G27))</f>
        <v/>
      </c>
      <c r="H27" s="252" t="str">
        <f>IF($C27="","",IF('NUOS (t)'!H27="",0,'NUOS (t)'!H27)-IF('CCF (t)'!H27="",0,'CCF (t)'!H27))</f>
        <v/>
      </c>
      <c r="I27" s="252" t="str">
        <f>IF($C27="","",IF('NUOS (t)'!I27="",0,'NUOS (t)'!I27)-IF('CCF (t)'!I27="",0,'CCF (t)'!I27))</f>
        <v/>
      </c>
      <c r="J27" s="252" t="str">
        <f>IF($C27="","",IF('NUOS (t)'!J27="",0,'NUOS (t)'!J27)-IF('CCF (t)'!J27="",0,'CCF (t)'!J27))</f>
        <v/>
      </c>
      <c r="K27" s="252" t="str">
        <f>IF($C27="","",IF('NUOS (t)'!K27="",0,'NUOS (t)'!K27)-IF('CCF (t)'!K27="",0,'CCF (t)'!K27))</f>
        <v/>
      </c>
      <c r="L27" s="252" t="str">
        <f>IF($C27="","",IF('NUOS (t)'!L27="",0,'NUOS (t)'!L27)-IF('CCF (t)'!L27="",0,'CCF (t)'!L27))</f>
        <v/>
      </c>
      <c r="M27" s="252" t="str">
        <f>IF($C27="","",IF('NUOS (t)'!M27="",0,'NUOS (t)'!M27)-IF('CCF (t)'!M27="",0,'CCF (t)'!M27))</f>
        <v/>
      </c>
      <c r="N27" s="252" t="str">
        <f>IF($C27="","",IF('NUOS (t)'!N27="",0,'NUOS (t)'!N27)-IF('CCF (t)'!N27="",0,'CCF (t)'!N27))</f>
        <v/>
      </c>
      <c r="O27" s="252" t="str">
        <f>IF($C27="","",IF('NUOS (t)'!O27="",0,'NUOS (t)'!O27)-IF('CCF (t)'!O27="",0,'CCF (t)'!O27))</f>
        <v/>
      </c>
      <c r="P27" s="252" t="str">
        <f>IF($C27="","",IF('NUOS (t)'!P27="",0,'NUOS (t)'!P27)-IF('CCF (t)'!P27="",0,'CCF (t)'!P27))</f>
        <v/>
      </c>
      <c r="Q27" s="252" t="str">
        <f>IF($C27="","",IF('NUOS (t)'!Q27="",0,'NUOS (t)'!Q27)-IF('CCF (t)'!Q27="",0,'CCF (t)'!Q27))</f>
        <v/>
      </c>
      <c r="R27" s="252" t="str">
        <f>IF($C27="","",IF('NUOS (t)'!R27="",0,'NUOS (t)'!R27)-IF('CCF (t)'!R27="",0,'CCF (t)'!R27))</f>
        <v/>
      </c>
      <c r="S27" s="252" t="str">
        <f>IF($C27="","",IF('NUOS (t)'!S27="",0,'NUOS (t)'!S27)-IF('CCF (t)'!S27="",0,'CCF (t)'!S27))</f>
        <v/>
      </c>
      <c r="T27" s="198"/>
      <c r="U27" s="198"/>
      <c r="V27" s="198"/>
      <c r="W27" s="198"/>
      <c r="X27" s="198"/>
      <c r="Y27" s="198"/>
      <c r="Z27" s="198"/>
      <c r="AA27" s="198"/>
      <c r="AB27" s="19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  <c r="AH27" s="205"/>
    </row>
    <row r="28" spans="1:34" s="24" customFormat="1" x14ac:dyDescent="0.2"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tr">
        <f>IF($C28="","",IF('NUOS (t)'!G28="",0,'NUOS (t)'!G28)-IF('CCF (t)'!G28="",0,'CCF (t)'!G28))</f>
        <v/>
      </c>
      <c r="H28" s="252" t="str">
        <f>IF($C28="","",IF('NUOS (t)'!H28="",0,'NUOS (t)'!H28)-IF('CCF (t)'!H28="",0,'CCF (t)'!H28))</f>
        <v/>
      </c>
      <c r="I28" s="252" t="str">
        <f>IF($C28="","",IF('NUOS (t)'!I28="",0,'NUOS (t)'!I28)-IF('CCF (t)'!I28="",0,'CCF (t)'!I28))</f>
        <v/>
      </c>
      <c r="J28" s="252" t="str">
        <f>IF($C28="","",IF('NUOS (t)'!J28="",0,'NUOS (t)'!J28)-IF('CCF (t)'!J28="",0,'CCF (t)'!J28))</f>
        <v/>
      </c>
      <c r="K28" s="252" t="str">
        <f>IF($C28="","",IF('NUOS (t)'!K28="",0,'NUOS (t)'!K28)-IF('CCF (t)'!K28="",0,'CCF (t)'!K28))</f>
        <v/>
      </c>
      <c r="L28" s="252" t="str">
        <f>IF($C28="","",IF('NUOS (t)'!L28="",0,'NUOS (t)'!L28)-IF('CCF (t)'!L28="",0,'CCF (t)'!L28))</f>
        <v/>
      </c>
      <c r="M28" s="252" t="str">
        <f>IF($C28="","",IF('NUOS (t)'!M28="",0,'NUOS (t)'!M28)-IF('CCF (t)'!M28="",0,'CCF (t)'!M28))</f>
        <v/>
      </c>
      <c r="N28" s="252" t="str">
        <f>IF($C28="","",IF('NUOS (t)'!N28="",0,'NUOS (t)'!N28)-IF('CCF (t)'!N28="",0,'CCF (t)'!N28))</f>
        <v/>
      </c>
      <c r="O28" s="252" t="str">
        <f>IF($C28="","",IF('NUOS (t)'!O28="",0,'NUOS (t)'!O28)-IF('CCF (t)'!O28="",0,'CCF (t)'!O28))</f>
        <v/>
      </c>
      <c r="P28" s="252" t="str">
        <f>IF($C28="","",IF('NUOS (t)'!P28="",0,'NUOS (t)'!P28)-IF('CCF (t)'!P28="",0,'CCF (t)'!P28))</f>
        <v/>
      </c>
      <c r="Q28" s="252" t="str">
        <f>IF($C28="","",IF('NUOS (t)'!Q28="",0,'NUOS (t)'!Q28)-IF('CCF (t)'!Q28="",0,'CCF (t)'!Q28))</f>
        <v/>
      </c>
      <c r="R28" s="252" t="str">
        <f>IF($C28="","",IF('NUOS (t)'!R28="",0,'NUOS (t)'!R28)-IF('CCF (t)'!R28="",0,'CCF (t)'!R28))</f>
        <v/>
      </c>
      <c r="S28" s="252" t="str">
        <f>IF($C28="","",IF('NUOS (t)'!S28="",0,'NUOS (t)'!S28)-IF('CCF (t)'!S28="",0,'CCF (t)'!S28))</f>
        <v/>
      </c>
      <c r="T28" s="198"/>
      <c r="U28" s="198"/>
      <c r="V28" s="198"/>
      <c r="W28" s="198"/>
      <c r="X28" s="198"/>
      <c r="Y28" s="198"/>
      <c r="Z28" s="198"/>
      <c r="AA28" s="198"/>
      <c r="AB28" s="19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  <c r="AH28" s="205"/>
    </row>
    <row r="29" spans="1:34" s="203" customFormat="1" x14ac:dyDescent="0.2">
      <c r="A29" s="225"/>
      <c r="B29" s="225"/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64714.046537410759</v>
      </c>
      <c r="AD29" s="284">
        <f>SUBTOTAL(9,AD30:AD33)</f>
        <v>140400</v>
      </c>
      <c r="AE29" s="284">
        <f>SUBTOTAL(9,AE30:AE33)</f>
        <v>82500</v>
      </c>
      <c r="AF29" s="284">
        <f>SUBTOTAL(9,AF30:AF33)</f>
        <v>0</v>
      </c>
      <c r="AG29" s="284">
        <f>SUBTOTAL(9,AG30:AG33)</f>
        <v>287614.04653741076</v>
      </c>
      <c r="AH29" s="205"/>
    </row>
    <row r="30" spans="1:34" s="24" customFormat="1" x14ac:dyDescent="0.2"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f>IF($C30="","",IF('NUOS (t)'!G30="",0,'NUOS (t)'!G30)-IF('CCF (t)'!G30="",0,'CCF (t)'!G30))</f>
        <v>5883.095139764614</v>
      </c>
      <c r="H30" s="252">
        <f>IF($C30="","",IF('NUOS (t)'!H30="",0,'NUOS (t)'!H30)-IF('CCF (t)'!H30="",0,'CCF (t)'!H30))</f>
        <v>0</v>
      </c>
      <c r="I30" s="252">
        <f>IF($C30="","",IF('NUOS (t)'!I30="",0,'NUOS (t)'!I30)-IF('CCF (t)'!I30="",0,'CCF (t)'!I30))</f>
        <v>6</v>
      </c>
      <c r="J30" s="252">
        <f>IF($C30="","",IF('NUOS (t)'!J30="",0,'NUOS (t)'!J30)-IF('CCF (t)'!J30="",0,'CCF (t)'!J30))</f>
        <v>3.5</v>
      </c>
      <c r="K30" s="252">
        <f>IF($C30="","",IF('NUOS (t)'!K30="",0,'NUOS (t)'!K30)-IF('CCF (t)'!K30="",0,'CCF (t)'!K30))</f>
        <v>1.4999999999999998</v>
      </c>
      <c r="L30" s="252">
        <f>IF($C30="","",IF('NUOS (t)'!L30="",0,'NUOS (t)'!L30)-IF('CCF (t)'!L30="",0,'CCF (t)'!L30))</f>
        <v>0</v>
      </c>
      <c r="M30" s="252">
        <f>IF($C30="","",IF('NUOS (t)'!M30="",0,'NUOS (t)'!M30)-IF('CCF (t)'!M30="",0,'CCF (t)'!M30))</f>
        <v>0</v>
      </c>
      <c r="N30" s="252">
        <f>IF($C30="","",IF('NUOS (t)'!N30="",0,'NUOS (t)'!N30)-IF('CCF (t)'!N30="",0,'CCF (t)'!N30))</f>
        <v>0</v>
      </c>
      <c r="O30" s="252">
        <f>IF($C30="","",IF('NUOS (t)'!O30="",0,'NUOS (t)'!O30)-IF('CCF (t)'!O30="",0,'CCF (t)'!O30))</f>
        <v>0</v>
      </c>
      <c r="P30" s="252">
        <f>IF($C30="","",IF('NUOS (t)'!P30="",0,'NUOS (t)'!P30)-IF('CCF (t)'!P30="",0,'CCF (t)'!P30))</f>
        <v>0</v>
      </c>
      <c r="Q30" s="252">
        <f>IF($C30="","",IF('NUOS (t)'!Q30="",0,'NUOS (t)'!Q30)-IF('CCF (t)'!Q30="",0,'CCF (t)'!Q30))</f>
        <v>11</v>
      </c>
      <c r="R30" s="252">
        <f>IF($C30="","",IF('NUOS (t)'!R30="",0,'NUOS (t)'!R30)-IF('CCF (t)'!R30="",0,'CCF (t)'!R30))</f>
        <v>0</v>
      </c>
      <c r="S30" s="252">
        <f>IF($C30="","",IF('NUOS (t)'!S30="",0,'NUOS (t)'!S30)-IF('CCF (t)'!S30="",0,'CCF (t)'!S30))</f>
        <v>11</v>
      </c>
      <c r="T30" s="198"/>
      <c r="U30" s="198"/>
      <c r="V30" s="198"/>
      <c r="W30" s="198"/>
      <c r="X30" s="198"/>
      <c r="Y30" s="198"/>
      <c r="Z30" s="198"/>
      <c r="AA30" s="198"/>
      <c r="AB30" s="195"/>
      <c r="AC30" s="213">
        <f>IFERROR($G30*'Q (t)'!$G30/1000,0)</f>
        <v>58830.951397646146</v>
      </c>
      <c r="AD30" s="213">
        <f>SUMPRODUCT($H30:$O30,'Q (t)'!$H30:$O30)/100</f>
        <v>107000</v>
      </c>
      <c r="AE30" s="213">
        <f>SUMPRODUCT($P30:$W30,'Q (t)'!$P30:$W30)/1000</f>
        <v>82500</v>
      </c>
      <c r="AF30" s="213">
        <f>SUMPRODUCT($X30:$AA30,'Q (t)'!$X30:$AA30)/1000</f>
        <v>0</v>
      </c>
      <c r="AG30" s="213">
        <f>SUM(AC30:AF30)</f>
        <v>248330.95139764616</v>
      </c>
      <c r="AH30" s="205"/>
    </row>
    <row r="31" spans="1:34" s="24" customFormat="1" x14ac:dyDescent="0.2"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f>IF($C31="","",IF('NUOS (t)'!G31="",0,'NUOS (t)'!G31)-IF('CCF (t)'!G31="",0,'CCF (t)'!G31))</f>
        <v>5883.095139764614</v>
      </c>
      <c r="H31" s="252">
        <f>IF($C31="","",IF('NUOS (t)'!H31="",0,'NUOS (t)'!H31)-IF('CCF (t)'!H31="",0,'CCF (t)'!H31))</f>
        <v>0</v>
      </c>
      <c r="I31" s="252">
        <f>IF($C31="","",IF('NUOS (t)'!I31="",0,'NUOS (t)'!I31)-IF('CCF (t)'!I31="",0,'CCF (t)'!I31))</f>
        <v>16</v>
      </c>
      <c r="J31" s="252">
        <f>IF($C31="","",IF('NUOS (t)'!J31="",0,'NUOS (t)'!J31)-IF('CCF (t)'!J31="",0,'CCF (t)'!J31))</f>
        <v>11</v>
      </c>
      <c r="K31" s="252">
        <f>IF($C31="","",IF('NUOS (t)'!K31="",0,'NUOS (t)'!K31)-IF('CCF (t)'!K31="",0,'CCF (t)'!K31))</f>
        <v>6</v>
      </c>
      <c r="L31" s="252">
        <f>IF($C31="","",IF('NUOS (t)'!L31="",0,'NUOS (t)'!L31)-IF('CCF (t)'!L31="",0,'CCF (t)'!L31))</f>
        <v>0</v>
      </c>
      <c r="M31" s="252">
        <f>IF($C31="","",IF('NUOS (t)'!M31="",0,'NUOS (t)'!M31)-IF('CCF (t)'!M31="",0,'CCF (t)'!M31))</f>
        <v>0</v>
      </c>
      <c r="N31" s="252">
        <f>IF($C31="","",IF('NUOS (t)'!N31="",0,'NUOS (t)'!N31)-IF('CCF (t)'!N31="",0,'CCF (t)'!N31))</f>
        <v>0</v>
      </c>
      <c r="O31" s="252">
        <f>IF($C31="","",IF('NUOS (t)'!O31="",0,'NUOS (t)'!O31)-IF('CCF (t)'!O31="",0,'CCF (t)'!O31))</f>
        <v>0</v>
      </c>
      <c r="P31" s="252">
        <f>IF($C31="","",IF('NUOS (t)'!P31="",0,'NUOS (t)'!P31)-IF('CCF (t)'!P31="",0,'CCF (t)'!P31))</f>
        <v>0</v>
      </c>
      <c r="Q31" s="252">
        <f>IF($C31="","",IF('NUOS (t)'!Q31="",0,'NUOS (t)'!Q31)-IF('CCF (t)'!Q31="",0,'CCF (t)'!Q31))</f>
        <v>0</v>
      </c>
      <c r="R31" s="252">
        <f>IF($C31="","",IF('NUOS (t)'!R31="",0,'NUOS (t)'!R31)-IF('CCF (t)'!R31="",0,'CCF (t)'!R31))</f>
        <v>0</v>
      </c>
      <c r="S31" s="252">
        <f>IF($C31="","",IF('NUOS (t)'!S31="",0,'NUOS (t)'!S31)-IF('CCF (t)'!S31="",0,'CCF (t)'!S31))</f>
        <v>0</v>
      </c>
      <c r="T31" s="198"/>
      <c r="U31" s="198"/>
      <c r="V31" s="198"/>
      <c r="W31" s="198"/>
      <c r="X31" s="198"/>
      <c r="Y31" s="198"/>
      <c r="Z31" s="198"/>
      <c r="AA31" s="198"/>
      <c r="AB31" s="195"/>
      <c r="AC31" s="213">
        <f>IFERROR($G31*'Q (t)'!$G31/1000,0)</f>
        <v>5883.095139764614</v>
      </c>
      <c r="AD31" s="213">
        <f>SUMPRODUCT($H31:$O31,'Q (t)'!$H31:$O31)/100</f>
        <v>33400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39283.095139764613</v>
      </c>
      <c r="AH31" s="205"/>
    </row>
    <row r="32" spans="1:34" s="24" customFormat="1" x14ac:dyDescent="0.2"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tr">
        <f>IF($C32="","",IF('NUOS (t)'!G32="",0,'NUOS (t)'!G32)-IF('CCF (t)'!G32="",0,'CCF (t)'!G32))</f>
        <v/>
      </c>
      <c r="H32" s="252" t="str">
        <f>IF($C32="","",IF('NUOS (t)'!H32="",0,'NUOS (t)'!H32)-IF('CCF (t)'!H32="",0,'CCF (t)'!H32))</f>
        <v/>
      </c>
      <c r="I32" s="252" t="str">
        <f>IF($C32="","",IF('NUOS (t)'!I32="",0,'NUOS (t)'!I32)-IF('CCF (t)'!I32="",0,'CCF (t)'!I32))</f>
        <v/>
      </c>
      <c r="J32" s="252" t="str">
        <f>IF($C32="","",IF('NUOS (t)'!J32="",0,'NUOS (t)'!J32)-IF('CCF (t)'!J32="",0,'CCF (t)'!J32))</f>
        <v/>
      </c>
      <c r="K32" s="252" t="str">
        <f>IF($C32="","",IF('NUOS (t)'!K32="",0,'NUOS (t)'!K32)-IF('CCF (t)'!K32="",0,'CCF (t)'!K32))</f>
        <v/>
      </c>
      <c r="L32" s="252" t="str">
        <f>IF($C32="","",IF('NUOS (t)'!L32="",0,'NUOS (t)'!L32)-IF('CCF (t)'!L32="",0,'CCF (t)'!L32))</f>
        <v/>
      </c>
      <c r="M32" s="252" t="str">
        <f>IF($C32="","",IF('NUOS (t)'!M32="",0,'NUOS (t)'!M32)-IF('CCF (t)'!M32="",0,'CCF (t)'!M32))</f>
        <v/>
      </c>
      <c r="N32" s="252" t="str">
        <f>IF($C32="","",IF('NUOS (t)'!N32="",0,'NUOS (t)'!N32)-IF('CCF (t)'!N32="",0,'CCF (t)'!N32))</f>
        <v/>
      </c>
      <c r="O32" s="252" t="str">
        <f>IF($C32="","",IF('NUOS (t)'!O32="",0,'NUOS (t)'!O32)-IF('CCF (t)'!O32="",0,'CCF (t)'!O32))</f>
        <v/>
      </c>
      <c r="P32" s="252" t="str">
        <f>IF($C32="","",IF('NUOS (t)'!P32="",0,'NUOS (t)'!P32)-IF('CCF (t)'!P32="",0,'CCF (t)'!P32))</f>
        <v/>
      </c>
      <c r="Q32" s="252" t="str">
        <f>IF($C32="","",IF('NUOS (t)'!Q32="",0,'NUOS (t)'!Q32)-IF('CCF (t)'!Q32="",0,'CCF (t)'!Q32))</f>
        <v/>
      </c>
      <c r="R32" s="252" t="str">
        <f>IF($C32="","",IF('NUOS (t)'!R32="",0,'NUOS (t)'!R32)-IF('CCF (t)'!R32="",0,'CCF (t)'!R32))</f>
        <v/>
      </c>
      <c r="S32" s="252" t="str">
        <f>IF($C32="","",IF('NUOS (t)'!S32="",0,'NUOS (t)'!S32)-IF('CCF (t)'!S32="",0,'CCF (t)'!S32))</f>
        <v/>
      </c>
      <c r="T32" s="198"/>
      <c r="U32" s="198"/>
      <c r="V32" s="198"/>
      <c r="W32" s="198"/>
      <c r="X32" s="198"/>
      <c r="Y32" s="198"/>
      <c r="Z32" s="198"/>
      <c r="AA32" s="198"/>
      <c r="AB32" s="19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  <c r="AH32" s="205"/>
    </row>
    <row r="33" spans="1:34" s="24" customFormat="1" x14ac:dyDescent="0.2"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tr">
        <f>IF($C33="","",IF('NUOS (t)'!G33="",0,'NUOS (t)'!G33)-IF('CCF (t)'!G33="",0,'CCF (t)'!G33))</f>
        <v/>
      </c>
      <c r="H33" s="252" t="str">
        <f>IF($C33="","",IF('NUOS (t)'!H33="",0,'NUOS (t)'!H33)-IF('CCF (t)'!H33="",0,'CCF (t)'!H33))</f>
        <v/>
      </c>
      <c r="I33" s="252" t="str">
        <f>IF($C33="","",IF('NUOS (t)'!I33="",0,'NUOS (t)'!I33)-IF('CCF (t)'!I33="",0,'CCF (t)'!I33))</f>
        <v/>
      </c>
      <c r="J33" s="252" t="str">
        <f>IF($C33="","",IF('NUOS (t)'!J33="",0,'NUOS (t)'!J33)-IF('CCF (t)'!J33="",0,'CCF (t)'!J33))</f>
        <v/>
      </c>
      <c r="K33" s="252" t="str">
        <f>IF($C33="","",IF('NUOS (t)'!K33="",0,'NUOS (t)'!K33)-IF('CCF (t)'!K33="",0,'CCF (t)'!K33))</f>
        <v/>
      </c>
      <c r="L33" s="252" t="str">
        <f>IF($C33="","",IF('NUOS (t)'!L33="",0,'NUOS (t)'!L33)-IF('CCF (t)'!L33="",0,'CCF (t)'!L33))</f>
        <v/>
      </c>
      <c r="M33" s="252" t="str">
        <f>IF($C33="","",IF('NUOS (t)'!M33="",0,'NUOS (t)'!M33)-IF('CCF (t)'!M33="",0,'CCF (t)'!M33))</f>
        <v/>
      </c>
      <c r="N33" s="252" t="str">
        <f>IF($C33="","",IF('NUOS (t)'!N33="",0,'NUOS (t)'!N33)-IF('CCF (t)'!N33="",0,'CCF (t)'!N33))</f>
        <v/>
      </c>
      <c r="O33" s="252" t="str">
        <f>IF($C33="","",IF('NUOS (t)'!O33="",0,'NUOS (t)'!O33)-IF('CCF (t)'!O33="",0,'CCF (t)'!O33))</f>
        <v/>
      </c>
      <c r="P33" s="252" t="str">
        <f>IF($C33="","",IF('NUOS (t)'!P33="",0,'NUOS (t)'!P33)-IF('CCF (t)'!P33="",0,'CCF (t)'!P33))</f>
        <v/>
      </c>
      <c r="Q33" s="252" t="str">
        <f>IF($C33="","",IF('NUOS (t)'!Q33="",0,'NUOS (t)'!Q33)-IF('CCF (t)'!Q33="",0,'CCF (t)'!Q33))</f>
        <v/>
      </c>
      <c r="R33" s="252" t="str">
        <f>IF($C33="","",IF('NUOS (t)'!R33="",0,'NUOS (t)'!R33)-IF('CCF (t)'!R33="",0,'CCF (t)'!R33))</f>
        <v/>
      </c>
      <c r="S33" s="252" t="str">
        <f>IF($C33="","",IF('NUOS (t)'!S33="",0,'NUOS (t)'!S33)-IF('CCF (t)'!S33="",0,'CCF (t)'!S33))</f>
        <v/>
      </c>
      <c r="T33" s="198"/>
      <c r="U33" s="198"/>
      <c r="V33" s="198"/>
      <c r="W33" s="198"/>
      <c r="X33" s="198"/>
      <c r="Y33" s="198"/>
      <c r="Z33" s="198"/>
      <c r="AA33" s="198"/>
      <c r="AB33" s="19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  <c r="AH33" s="205"/>
    </row>
    <row r="34" spans="1:34" s="203" customFormat="1" x14ac:dyDescent="0.2">
      <c r="A34" s="225"/>
      <c r="B34" s="225"/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12520</v>
      </c>
      <c r="AD34" s="284">
        <f>SUBTOTAL(9,AD35:AD46)</f>
        <v>25190</v>
      </c>
      <c r="AE34" s="284">
        <f>SUBTOTAL(9,AE35:AE46)</f>
        <v>34200</v>
      </c>
      <c r="AF34" s="284">
        <f>SUBTOTAL(9,AF35:AF46)</f>
        <v>0</v>
      </c>
      <c r="AG34" s="284">
        <f>SUBTOTAL(9,AG35:AG46)</f>
        <v>71910</v>
      </c>
      <c r="AH34" s="205"/>
    </row>
    <row r="35" spans="1:34" s="24" customFormat="1" x14ac:dyDescent="0.2"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f>IF($C35="","",IF('NUOS (t)'!G35="",0,'NUOS (t)'!G35)-IF('CCF (t)'!G35="",0,'CCF (t)'!G35))</f>
        <v>10000</v>
      </c>
      <c r="H35" s="252">
        <f>IF($C35="","",IF('NUOS (t)'!H35="",0,'NUOS (t)'!H35)-IF('CCF (t)'!H35="",0,'CCF (t)'!H35))</f>
        <v>0</v>
      </c>
      <c r="I35" s="252">
        <f>IF($C35="","",IF('NUOS (t)'!I35="",0,'NUOS (t)'!I35)-IF('CCF (t)'!I35="",0,'CCF (t)'!I35))</f>
        <v>1.9999999999999998</v>
      </c>
      <c r="J35" s="252">
        <f>IF($C35="","",IF('NUOS (t)'!J35="",0,'NUOS (t)'!J35)-IF('CCF (t)'!J35="",0,'CCF (t)'!J35))</f>
        <v>1.4999999999999998</v>
      </c>
      <c r="K35" s="252">
        <f>IF($C35="","",IF('NUOS (t)'!K35="",0,'NUOS (t)'!K35)-IF('CCF (t)'!K35="",0,'CCF (t)'!K35))</f>
        <v>1.1000000000000001</v>
      </c>
      <c r="L35" s="252">
        <f>IF($C35="","",IF('NUOS (t)'!L35="",0,'NUOS (t)'!L35)-IF('CCF (t)'!L35="",0,'CCF (t)'!L35))</f>
        <v>0</v>
      </c>
      <c r="M35" s="252">
        <f>IF($C35="","",IF('NUOS (t)'!M35="",0,'NUOS (t)'!M35)-IF('CCF (t)'!M35="",0,'CCF (t)'!M35))</f>
        <v>0</v>
      </c>
      <c r="N35" s="252">
        <f>IF($C35="","",IF('NUOS (t)'!N35="",0,'NUOS (t)'!N35)-IF('CCF (t)'!N35="",0,'CCF (t)'!N35))</f>
        <v>0</v>
      </c>
      <c r="O35" s="252">
        <f>IF($C35="","",IF('NUOS (t)'!O35="",0,'NUOS (t)'!O35)-IF('CCF (t)'!O35="",0,'CCF (t)'!O35))</f>
        <v>0</v>
      </c>
      <c r="P35" s="252">
        <f>IF($C35="","",IF('NUOS (t)'!P35="",0,'NUOS (t)'!P35)-IF('CCF (t)'!P35="",0,'CCF (t)'!P35))</f>
        <v>0</v>
      </c>
      <c r="Q35" s="252">
        <f>IF($C35="","",IF('NUOS (t)'!Q35="",0,'NUOS (t)'!Q35)-IF('CCF (t)'!Q35="",0,'CCF (t)'!Q35))</f>
        <v>6</v>
      </c>
      <c r="R35" s="252">
        <f>IF($C35="","",IF('NUOS (t)'!R35="",0,'NUOS (t)'!R35)-IF('CCF (t)'!R35="",0,'CCF (t)'!R35))</f>
        <v>0</v>
      </c>
      <c r="S35" s="252">
        <f>IF($C35="","",IF('NUOS (t)'!S35="",0,'NUOS (t)'!S35)-IF('CCF (t)'!S35="",0,'CCF (t)'!S35))</f>
        <v>6</v>
      </c>
      <c r="T35" s="198"/>
      <c r="U35" s="198"/>
      <c r="V35" s="198"/>
      <c r="W35" s="198"/>
      <c r="X35" s="198"/>
      <c r="Y35" s="198"/>
      <c r="Z35" s="198"/>
      <c r="AA35" s="198"/>
      <c r="AB35" s="195"/>
      <c r="AC35" s="213">
        <f>IFERROR($G35*'Q (t)'!$G35/1000,0)</f>
        <v>6670</v>
      </c>
      <c r="AD35" s="213">
        <f>SUMPRODUCT($H35:$O35,'Q (t)'!$H35:$O35)/100</f>
        <v>16100</v>
      </c>
      <c r="AE35" s="213">
        <f>SUMPRODUCT($P35:$W35,'Q (t)'!$P35:$W35)/1000</f>
        <v>18000</v>
      </c>
      <c r="AF35" s="213">
        <f>SUMPRODUCT($X35:$AA35,'Q (t)'!$X35:$AA35)/1000</f>
        <v>0</v>
      </c>
      <c r="AG35" s="213">
        <f>SUM(AC35:AF35)</f>
        <v>40770</v>
      </c>
      <c r="AH35" s="205"/>
    </row>
    <row r="36" spans="1:34" s="24" customFormat="1" x14ac:dyDescent="0.2"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f>IF($C36="","",IF('NUOS (t)'!G36="",0,'NUOS (t)'!G36)-IF('CCF (t)'!G36="",0,'CCF (t)'!G36))</f>
        <v>650000</v>
      </c>
      <c r="H36" s="252">
        <f>IF($C36="","",IF('NUOS (t)'!H36="",0,'NUOS (t)'!H36)-IF('CCF (t)'!H36="",0,'CCF (t)'!H36))</f>
        <v>0</v>
      </c>
      <c r="I36" s="252">
        <f>IF($C36="","",IF('NUOS (t)'!I36="",0,'NUOS (t)'!I36)-IF('CCF (t)'!I36="",0,'CCF (t)'!I36))</f>
        <v>1.9999999999999998</v>
      </c>
      <c r="J36" s="252">
        <f>IF($C36="","",IF('NUOS (t)'!J36="",0,'NUOS (t)'!J36)-IF('CCF (t)'!J36="",0,'CCF (t)'!J36))</f>
        <v>1.4999999999999998</v>
      </c>
      <c r="K36" s="252">
        <f>IF($C36="","",IF('NUOS (t)'!K36="",0,'NUOS (t)'!K36)-IF('CCF (t)'!K36="",0,'CCF (t)'!K36))</f>
        <v>9.9999999999999978E-2</v>
      </c>
      <c r="L36" s="252">
        <f>IF($C36="","",IF('NUOS (t)'!L36="",0,'NUOS (t)'!L36)-IF('CCF (t)'!L36="",0,'CCF (t)'!L36))</f>
        <v>0</v>
      </c>
      <c r="M36" s="252">
        <f>IF($C36="","",IF('NUOS (t)'!M36="",0,'NUOS (t)'!M36)-IF('CCF (t)'!M36="",0,'CCF (t)'!M36))</f>
        <v>0</v>
      </c>
      <c r="N36" s="252">
        <f>IF($C36="","",IF('NUOS (t)'!N36="",0,'NUOS (t)'!N36)-IF('CCF (t)'!N36="",0,'CCF (t)'!N36))</f>
        <v>0</v>
      </c>
      <c r="O36" s="252">
        <f>IF($C36="","",IF('NUOS (t)'!O36="",0,'NUOS (t)'!O36)-IF('CCF (t)'!O36="",0,'CCF (t)'!O36))</f>
        <v>0</v>
      </c>
      <c r="P36" s="252">
        <f>IF($C36="","",IF('NUOS (t)'!P36="",0,'NUOS (t)'!P36)-IF('CCF (t)'!P36="",0,'CCF (t)'!P36))</f>
        <v>0</v>
      </c>
      <c r="Q36" s="252">
        <f>IF($C36="","",IF('NUOS (t)'!Q36="",0,'NUOS (t)'!Q36)-IF('CCF (t)'!Q36="",0,'CCF (t)'!Q36))</f>
        <v>6</v>
      </c>
      <c r="R36" s="252">
        <f>IF($C36="","",IF('NUOS (t)'!R36="",0,'NUOS (t)'!R36)-IF('CCF (t)'!R36="",0,'CCF (t)'!R36))</f>
        <v>0</v>
      </c>
      <c r="S36" s="252">
        <f>IF($C36="","",IF('NUOS (t)'!S36="",0,'NUOS (t)'!S36)-IF('CCF (t)'!S36="",0,'CCF (t)'!S36))</f>
        <v>6</v>
      </c>
      <c r="T36" s="198"/>
      <c r="U36" s="198"/>
      <c r="V36" s="198"/>
      <c r="W36" s="198"/>
      <c r="X36" s="198"/>
      <c r="Y36" s="198"/>
      <c r="Z36" s="198"/>
      <c r="AA36" s="198"/>
      <c r="AB36" s="195"/>
      <c r="AC36" s="213">
        <f>IFERROR($G36*'Q (t)'!$G36/1000,0)</f>
        <v>650</v>
      </c>
      <c r="AD36" s="213">
        <f>SUMPRODUCT($H36:$O36,'Q (t)'!$H36:$O36)/100</f>
        <v>1009.9999999999999</v>
      </c>
      <c r="AE36" s="213">
        <f>SUMPRODUCT($P36:$W36,'Q (t)'!$P36:$W36)/1000</f>
        <v>1800</v>
      </c>
      <c r="AF36" s="213">
        <f>SUMPRODUCT($X36:$AA36,'Q (t)'!$X36:$AA36)/1000</f>
        <v>0</v>
      </c>
      <c r="AG36" s="213">
        <f t="shared" ref="AG36:AG46" si="1">SUM(AC36:AF36)</f>
        <v>3460</v>
      </c>
      <c r="AH36" s="205"/>
    </row>
    <row r="37" spans="1:34" s="24" customFormat="1" x14ac:dyDescent="0.2"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f>IF($C37="","",IF('NUOS (t)'!G37="",0,'NUOS (t)'!G37)-IF('CCF (t)'!G37="",0,'CCF (t)'!G37))</f>
        <v>650000</v>
      </c>
      <c r="H37" s="252">
        <f>IF($C37="","",IF('NUOS (t)'!H37="",0,'NUOS (t)'!H37)-IF('CCF (t)'!H37="",0,'CCF (t)'!H37))</f>
        <v>0</v>
      </c>
      <c r="I37" s="252">
        <f>IF($C37="","",IF('NUOS (t)'!I37="",0,'NUOS (t)'!I37)-IF('CCF (t)'!I37="",0,'CCF (t)'!I37))</f>
        <v>1.9999999999999998</v>
      </c>
      <c r="J37" s="252">
        <f>IF($C37="","",IF('NUOS (t)'!J37="",0,'NUOS (t)'!J37)-IF('CCF (t)'!J37="",0,'CCF (t)'!J37))</f>
        <v>1.4999999999999998</v>
      </c>
      <c r="K37" s="252">
        <f>IF($C37="","",IF('NUOS (t)'!K37="",0,'NUOS (t)'!K37)-IF('CCF (t)'!K37="",0,'CCF (t)'!K37))</f>
        <v>9.9999999999999978E-2</v>
      </c>
      <c r="L37" s="252">
        <f>IF($C37="","",IF('NUOS (t)'!L37="",0,'NUOS (t)'!L37)-IF('CCF (t)'!L37="",0,'CCF (t)'!L37))</f>
        <v>0</v>
      </c>
      <c r="M37" s="252">
        <f>IF($C37="","",IF('NUOS (t)'!M37="",0,'NUOS (t)'!M37)-IF('CCF (t)'!M37="",0,'CCF (t)'!M37))</f>
        <v>0</v>
      </c>
      <c r="N37" s="252">
        <f>IF($C37="","",IF('NUOS (t)'!N37="",0,'NUOS (t)'!N37)-IF('CCF (t)'!N37="",0,'CCF (t)'!N37))</f>
        <v>0</v>
      </c>
      <c r="O37" s="252">
        <f>IF($C37="","",IF('NUOS (t)'!O37="",0,'NUOS (t)'!O37)-IF('CCF (t)'!O37="",0,'CCF (t)'!O37))</f>
        <v>0</v>
      </c>
      <c r="P37" s="252">
        <f>IF($C37="","",IF('NUOS (t)'!P37="",0,'NUOS (t)'!P37)-IF('CCF (t)'!P37="",0,'CCF (t)'!P37))</f>
        <v>0</v>
      </c>
      <c r="Q37" s="252">
        <f>IF($C37="","",IF('NUOS (t)'!Q37="",0,'NUOS (t)'!Q37)-IF('CCF (t)'!Q37="",0,'CCF (t)'!Q37))</f>
        <v>6</v>
      </c>
      <c r="R37" s="252">
        <f>IF($C37="","",IF('NUOS (t)'!R37="",0,'NUOS (t)'!R37)-IF('CCF (t)'!R37="",0,'CCF (t)'!R37))</f>
        <v>0</v>
      </c>
      <c r="S37" s="252">
        <f>IF($C37="","",IF('NUOS (t)'!S37="",0,'NUOS (t)'!S37)-IF('CCF (t)'!S37="",0,'CCF (t)'!S37))</f>
        <v>6</v>
      </c>
      <c r="T37" s="198"/>
      <c r="U37" s="198"/>
      <c r="V37" s="198"/>
      <c r="W37" s="198"/>
      <c r="X37" s="198"/>
      <c r="Y37" s="198"/>
      <c r="Z37" s="198"/>
      <c r="AA37" s="198"/>
      <c r="AB37" s="195"/>
      <c r="AC37" s="213">
        <f>IFERROR($G37*'Q (t)'!$G37/1000,0)</f>
        <v>650</v>
      </c>
      <c r="AD37" s="213">
        <f>SUMPRODUCT($H37:$O37,'Q (t)'!$H37:$O37)/100</f>
        <v>1009.9999999999999</v>
      </c>
      <c r="AE37" s="213">
        <f>SUMPRODUCT($P37:$W37,'Q (t)'!$P37:$W37)/1000</f>
        <v>1800</v>
      </c>
      <c r="AF37" s="213">
        <f>SUMPRODUCT($X37:$AA37,'Q (t)'!$X37:$AA37)/1000</f>
        <v>0</v>
      </c>
      <c r="AG37" s="213">
        <f t="shared" si="1"/>
        <v>3460</v>
      </c>
      <c r="AH37" s="205"/>
    </row>
    <row r="38" spans="1:34" s="24" customFormat="1" x14ac:dyDescent="0.2"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f>IF($C38="","",IF('NUOS (t)'!G38="",0,'NUOS (t)'!G38)-IF('CCF (t)'!G38="",0,'CCF (t)'!G38))</f>
        <v>650000</v>
      </c>
      <c r="H38" s="252">
        <f>IF($C38="","",IF('NUOS (t)'!H38="",0,'NUOS (t)'!H38)-IF('CCF (t)'!H38="",0,'CCF (t)'!H38))</f>
        <v>0</v>
      </c>
      <c r="I38" s="252">
        <f>IF($C38="","",IF('NUOS (t)'!I38="",0,'NUOS (t)'!I38)-IF('CCF (t)'!I38="",0,'CCF (t)'!I38))</f>
        <v>1.9999999999999998</v>
      </c>
      <c r="J38" s="252">
        <f>IF($C38="","",IF('NUOS (t)'!J38="",0,'NUOS (t)'!J38)-IF('CCF (t)'!J38="",0,'CCF (t)'!J38))</f>
        <v>1.4999999999999998</v>
      </c>
      <c r="K38" s="252">
        <f>IF($C38="","",IF('NUOS (t)'!K38="",0,'NUOS (t)'!K38)-IF('CCF (t)'!K38="",0,'CCF (t)'!K38))</f>
        <v>9.9999999999999978E-2</v>
      </c>
      <c r="L38" s="252">
        <f>IF($C38="","",IF('NUOS (t)'!L38="",0,'NUOS (t)'!L38)-IF('CCF (t)'!L38="",0,'CCF (t)'!L38))</f>
        <v>0</v>
      </c>
      <c r="M38" s="252">
        <f>IF($C38="","",IF('NUOS (t)'!M38="",0,'NUOS (t)'!M38)-IF('CCF (t)'!M38="",0,'CCF (t)'!M38))</f>
        <v>0</v>
      </c>
      <c r="N38" s="252">
        <f>IF($C38="","",IF('NUOS (t)'!N38="",0,'NUOS (t)'!N38)-IF('CCF (t)'!N38="",0,'CCF (t)'!N38))</f>
        <v>0</v>
      </c>
      <c r="O38" s="252">
        <f>IF($C38="","",IF('NUOS (t)'!O38="",0,'NUOS (t)'!O38)-IF('CCF (t)'!O38="",0,'CCF (t)'!O38))</f>
        <v>0</v>
      </c>
      <c r="P38" s="252">
        <f>IF($C38="","",IF('NUOS (t)'!P38="",0,'NUOS (t)'!P38)-IF('CCF (t)'!P38="",0,'CCF (t)'!P38))</f>
        <v>0</v>
      </c>
      <c r="Q38" s="252">
        <f>IF($C38="","",IF('NUOS (t)'!Q38="",0,'NUOS (t)'!Q38)-IF('CCF (t)'!Q38="",0,'CCF (t)'!Q38))</f>
        <v>6</v>
      </c>
      <c r="R38" s="252">
        <f>IF($C38="","",IF('NUOS (t)'!R38="",0,'NUOS (t)'!R38)-IF('CCF (t)'!R38="",0,'CCF (t)'!R38))</f>
        <v>0</v>
      </c>
      <c r="S38" s="252">
        <f>IF($C38="","",IF('NUOS (t)'!S38="",0,'NUOS (t)'!S38)-IF('CCF (t)'!S38="",0,'CCF (t)'!S38))</f>
        <v>6</v>
      </c>
      <c r="T38" s="198"/>
      <c r="U38" s="198"/>
      <c r="V38" s="198"/>
      <c r="W38" s="198"/>
      <c r="X38" s="198"/>
      <c r="Y38" s="198"/>
      <c r="Z38" s="198"/>
      <c r="AA38" s="198"/>
      <c r="AB38" s="195"/>
      <c r="AC38" s="213">
        <f>IFERROR($G38*'Q (t)'!$G38/1000,0)</f>
        <v>650</v>
      </c>
      <c r="AD38" s="213">
        <f>SUMPRODUCT($H38:$O38,'Q (t)'!$H38:$O38)/100</f>
        <v>1009.9999999999999</v>
      </c>
      <c r="AE38" s="213">
        <f>SUMPRODUCT($P38:$W38,'Q (t)'!$P38:$W38)/1000</f>
        <v>1800</v>
      </c>
      <c r="AF38" s="213">
        <f>SUMPRODUCT($X38:$AA38,'Q (t)'!$X38:$AA38)/1000</f>
        <v>0</v>
      </c>
      <c r="AG38" s="213">
        <f t="shared" si="1"/>
        <v>3460</v>
      </c>
      <c r="AH38" s="205"/>
    </row>
    <row r="39" spans="1:34" s="24" customFormat="1" x14ac:dyDescent="0.2"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f>IF($C39="","",IF('NUOS (t)'!G39="",0,'NUOS (t)'!G39)-IF('CCF (t)'!G39="",0,'CCF (t)'!G39))</f>
        <v>650000</v>
      </c>
      <c r="H39" s="252">
        <f>IF($C39="","",IF('NUOS (t)'!H39="",0,'NUOS (t)'!H39)-IF('CCF (t)'!H39="",0,'CCF (t)'!H39))</f>
        <v>0</v>
      </c>
      <c r="I39" s="252">
        <f>IF($C39="","",IF('NUOS (t)'!I39="",0,'NUOS (t)'!I39)-IF('CCF (t)'!I39="",0,'CCF (t)'!I39))</f>
        <v>1.9999999999999998</v>
      </c>
      <c r="J39" s="252">
        <f>IF($C39="","",IF('NUOS (t)'!J39="",0,'NUOS (t)'!J39)-IF('CCF (t)'!J39="",0,'CCF (t)'!J39))</f>
        <v>1.4999999999999998</v>
      </c>
      <c r="K39" s="252">
        <f>IF($C39="","",IF('NUOS (t)'!K39="",0,'NUOS (t)'!K39)-IF('CCF (t)'!K39="",0,'CCF (t)'!K39))</f>
        <v>9.9999999999999978E-2</v>
      </c>
      <c r="L39" s="252">
        <f>IF($C39="","",IF('NUOS (t)'!L39="",0,'NUOS (t)'!L39)-IF('CCF (t)'!L39="",0,'CCF (t)'!L39))</f>
        <v>0</v>
      </c>
      <c r="M39" s="252">
        <f>IF($C39="","",IF('NUOS (t)'!M39="",0,'NUOS (t)'!M39)-IF('CCF (t)'!M39="",0,'CCF (t)'!M39))</f>
        <v>0</v>
      </c>
      <c r="N39" s="252">
        <f>IF($C39="","",IF('NUOS (t)'!N39="",0,'NUOS (t)'!N39)-IF('CCF (t)'!N39="",0,'CCF (t)'!N39))</f>
        <v>0</v>
      </c>
      <c r="O39" s="252">
        <f>IF($C39="","",IF('NUOS (t)'!O39="",0,'NUOS (t)'!O39)-IF('CCF (t)'!O39="",0,'CCF (t)'!O39))</f>
        <v>0</v>
      </c>
      <c r="P39" s="252">
        <f>IF($C39="","",IF('NUOS (t)'!P39="",0,'NUOS (t)'!P39)-IF('CCF (t)'!P39="",0,'CCF (t)'!P39))</f>
        <v>0</v>
      </c>
      <c r="Q39" s="252">
        <f>IF($C39="","",IF('NUOS (t)'!Q39="",0,'NUOS (t)'!Q39)-IF('CCF (t)'!Q39="",0,'CCF (t)'!Q39))</f>
        <v>6</v>
      </c>
      <c r="R39" s="252">
        <f>IF($C39="","",IF('NUOS (t)'!R39="",0,'NUOS (t)'!R39)-IF('CCF (t)'!R39="",0,'CCF (t)'!R39))</f>
        <v>0</v>
      </c>
      <c r="S39" s="252">
        <f>IF($C39="","",IF('NUOS (t)'!S39="",0,'NUOS (t)'!S39)-IF('CCF (t)'!S39="",0,'CCF (t)'!S39))</f>
        <v>6</v>
      </c>
      <c r="T39" s="198"/>
      <c r="U39" s="198"/>
      <c r="V39" s="198"/>
      <c r="W39" s="198"/>
      <c r="X39" s="198"/>
      <c r="Y39" s="198"/>
      <c r="Z39" s="198"/>
      <c r="AA39" s="198"/>
      <c r="AB39" s="195"/>
      <c r="AC39" s="213">
        <f>IFERROR($G39*'Q (t)'!$G39/1000,0)</f>
        <v>650</v>
      </c>
      <c r="AD39" s="213">
        <f>SUMPRODUCT($H39:$O39,'Q (t)'!$H39:$O39)/100</f>
        <v>1009.9999999999999</v>
      </c>
      <c r="AE39" s="213">
        <f>SUMPRODUCT($P39:$W39,'Q (t)'!$P39:$W39)/1000</f>
        <v>1800</v>
      </c>
      <c r="AF39" s="213">
        <f>SUMPRODUCT($X39:$AA39,'Q (t)'!$X39:$AA39)/1000</f>
        <v>0</v>
      </c>
      <c r="AG39" s="213">
        <f t="shared" si="1"/>
        <v>3460</v>
      </c>
      <c r="AH39" s="205"/>
    </row>
    <row r="40" spans="1:34" s="24" customFormat="1" x14ac:dyDescent="0.2"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f>IF($C40="","",IF('NUOS (t)'!G40="",0,'NUOS (t)'!G40)-IF('CCF (t)'!G40="",0,'CCF (t)'!G40))</f>
        <v>650000</v>
      </c>
      <c r="H40" s="252">
        <f>IF($C40="","",IF('NUOS (t)'!H40="",0,'NUOS (t)'!H40)-IF('CCF (t)'!H40="",0,'CCF (t)'!H40))</f>
        <v>0</v>
      </c>
      <c r="I40" s="252">
        <f>IF($C40="","",IF('NUOS (t)'!I40="",0,'NUOS (t)'!I40)-IF('CCF (t)'!I40="",0,'CCF (t)'!I40))</f>
        <v>1.9999999999999998</v>
      </c>
      <c r="J40" s="252">
        <f>IF($C40="","",IF('NUOS (t)'!J40="",0,'NUOS (t)'!J40)-IF('CCF (t)'!J40="",0,'CCF (t)'!J40))</f>
        <v>1.4999999999999998</v>
      </c>
      <c r="K40" s="252">
        <f>IF($C40="","",IF('NUOS (t)'!K40="",0,'NUOS (t)'!K40)-IF('CCF (t)'!K40="",0,'CCF (t)'!K40))</f>
        <v>9.9999999999999978E-2</v>
      </c>
      <c r="L40" s="252">
        <f>IF($C40="","",IF('NUOS (t)'!L40="",0,'NUOS (t)'!L40)-IF('CCF (t)'!L40="",0,'CCF (t)'!L40))</f>
        <v>0</v>
      </c>
      <c r="M40" s="252">
        <f>IF($C40="","",IF('NUOS (t)'!M40="",0,'NUOS (t)'!M40)-IF('CCF (t)'!M40="",0,'CCF (t)'!M40))</f>
        <v>0</v>
      </c>
      <c r="N40" s="252">
        <f>IF($C40="","",IF('NUOS (t)'!N40="",0,'NUOS (t)'!N40)-IF('CCF (t)'!N40="",0,'CCF (t)'!N40))</f>
        <v>0</v>
      </c>
      <c r="O40" s="252">
        <f>IF($C40="","",IF('NUOS (t)'!O40="",0,'NUOS (t)'!O40)-IF('CCF (t)'!O40="",0,'CCF (t)'!O40))</f>
        <v>0</v>
      </c>
      <c r="P40" s="252">
        <f>IF($C40="","",IF('NUOS (t)'!P40="",0,'NUOS (t)'!P40)-IF('CCF (t)'!P40="",0,'CCF (t)'!P40))</f>
        <v>0</v>
      </c>
      <c r="Q40" s="252">
        <f>IF($C40="","",IF('NUOS (t)'!Q40="",0,'NUOS (t)'!Q40)-IF('CCF (t)'!Q40="",0,'CCF (t)'!Q40))</f>
        <v>6</v>
      </c>
      <c r="R40" s="252">
        <f>IF($C40="","",IF('NUOS (t)'!R40="",0,'NUOS (t)'!R40)-IF('CCF (t)'!R40="",0,'CCF (t)'!R40))</f>
        <v>0</v>
      </c>
      <c r="S40" s="252">
        <f>IF($C40="","",IF('NUOS (t)'!S40="",0,'NUOS (t)'!S40)-IF('CCF (t)'!S40="",0,'CCF (t)'!S40))</f>
        <v>6</v>
      </c>
      <c r="T40" s="198"/>
      <c r="U40" s="198"/>
      <c r="V40" s="198"/>
      <c r="W40" s="198"/>
      <c r="X40" s="198"/>
      <c r="Y40" s="198"/>
      <c r="Z40" s="198"/>
      <c r="AA40" s="198"/>
      <c r="AB40" s="195"/>
      <c r="AC40" s="213">
        <f>IFERROR($G40*'Q (t)'!$G40/1000,0)</f>
        <v>650</v>
      </c>
      <c r="AD40" s="213">
        <f>SUMPRODUCT($H40:$O40,'Q (t)'!$H40:$O40)/100</f>
        <v>1009.9999999999999</v>
      </c>
      <c r="AE40" s="213">
        <f>SUMPRODUCT($P40:$W40,'Q (t)'!$P40:$W40)/1000</f>
        <v>1800</v>
      </c>
      <c r="AF40" s="213">
        <f>SUMPRODUCT($X40:$AA40,'Q (t)'!$X40:$AA40)/1000</f>
        <v>0</v>
      </c>
      <c r="AG40" s="213">
        <f t="shared" si="1"/>
        <v>3460</v>
      </c>
      <c r="AH40" s="205"/>
    </row>
    <row r="41" spans="1:34" s="153" customFormat="1" x14ac:dyDescent="0.2"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f>IF($C41="","",IF('NUOS (t)'!G41="",0,'NUOS (t)'!G41)-IF('CCF (t)'!G41="",0,'CCF (t)'!G41))</f>
        <v>650000</v>
      </c>
      <c r="H41" s="252">
        <f>IF($C41="","",IF('NUOS (t)'!H41="",0,'NUOS (t)'!H41)-IF('CCF (t)'!H41="",0,'CCF (t)'!H41))</f>
        <v>0</v>
      </c>
      <c r="I41" s="252">
        <f>IF($C41="","",IF('NUOS (t)'!I41="",0,'NUOS (t)'!I41)-IF('CCF (t)'!I41="",0,'CCF (t)'!I41))</f>
        <v>1.9999999999999998</v>
      </c>
      <c r="J41" s="252">
        <f>IF($C41="","",IF('NUOS (t)'!J41="",0,'NUOS (t)'!J41)-IF('CCF (t)'!J41="",0,'CCF (t)'!J41))</f>
        <v>1.4999999999999998</v>
      </c>
      <c r="K41" s="252">
        <f>IF($C41="","",IF('NUOS (t)'!K41="",0,'NUOS (t)'!K41)-IF('CCF (t)'!K41="",0,'CCF (t)'!K41))</f>
        <v>9.9999999999999978E-2</v>
      </c>
      <c r="L41" s="252">
        <f>IF($C41="","",IF('NUOS (t)'!L41="",0,'NUOS (t)'!L41)-IF('CCF (t)'!L41="",0,'CCF (t)'!L41))</f>
        <v>0</v>
      </c>
      <c r="M41" s="252">
        <f>IF($C41="","",IF('NUOS (t)'!M41="",0,'NUOS (t)'!M41)-IF('CCF (t)'!M41="",0,'CCF (t)'!M41))</f>
        <v>0</v>
      </c>
      <c r="N41" s="252">
        <f>IF($C41="","",IF('NUOS (t)'!N41="",0,'NUOS (t)'!N41)-IF('CCF (t)'!N41="",0,'CCF (t)'!N41))</f>
        <v>0</v>
      </c>
      <c r="O41" s="252">
        <f>IF($C41="","",IF('NUOS (t)'!O41="",0,'NUOS (t)'!O41)-IF('CCF (t)'!O41="",0,'CCF (t)'!O41))</f>
        <v>0</v>
      </c>
      <c r="P41" s="252">
        <f>IF($C41="","",IF('NUOS (t)'!P41="",0,'NUOS (t)'!P41)-IF('CCF (t)'!P41="",0,'CCF (t)'!P41))</f>
        <v>0</v>
      </c>
      <c r="Q41" s="252">
        <f>IF($C41="","",IF('NUOS (t)'!Q41="",0,'NUOS (t)'!Q41)-IF('CCF (t)'!Q41="",0,'CCF (t)'!Q41))</f>
        <v>6</v>
      </c>
      <c r="R41" s="252">
        <f>IF($C41="","",IF('NUOS (t)'!R41="",0,'NUOS (t)'!R41)-IF('CCF (t)'!R41="",0,'CCF (t)'!R41))</f>
        <v>0</v>
      </c>
      <c r="S41" s="252">
        <f>IF($C41="","",IF('NUOS (t)'!S41="",0,'NUOS (t)'!S41)-IF('CCF (t)'!S41="",0,'CCF (t)'!S41))</f>
        <v>6</v>
      </c>
      <c r="T41" s="198"/>
      <c r="U41" s="198"/>
      <c r="V41" s="198"/>
      <c r="W41" s="198"/>
      <c r="X41" s="198"/>
      <c r="Y41" s="198"/>
      <c r="Z41" s="198"/>
      <c r="AA41" s="198"/>
      <c r="AB41" s="195"/>
      <c r="AC41" s="213">
        <f>IFERROR($G41*'Q (t)'!$G41/1000,0)</f>
        <v>650</v>
      </c>
      <c r="AD41" s="213">
        <f>SUMPRODUCT($H41:$O41,'Q (t)'!$H41:$O41)/100</f>
        <v>1009.9999999999999</v>
      </c>
      <c r="AE41" s="213">
        <f>SUMPRODUCT($P41:$W41,'Q (t)'!$P41:$W41)/1000</f>
        <v>1800</v>
      </c>
      <c r="AF41" s="213">
        <f>SUMPRODUCT($X41:$AA41,'Q (t)'!$X41:$AA41)/1000</f>
        <v>0</v>
      </c>
      <c r="AG41" s="213">
        <f t="shared" si="1"/>
        <v>3460</v>
      </c>
      <c r="AH41" s="205"/>
    </row>
    <row r="42" spans="1:34" s="24" customFormat="1" x14ac:dyDescent="0.2"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f>IF($C42="","",IF('NUOS (t)'!G42="",0,'NUOS (t)'!G42)-IF('CCF (t)'!G42="",0,'CCF (t)'!G42))</f>
        <v>650000</v>
      </c>
      <c r="H42" s="252">
        <f>IF($C42="","",IF('NUOS (t)'!H42="",0,'NUOS (t)'!H42)-IF('CCF (t)'!H42="",0,'CCF (t)'!H42))</f>
        <v>0</v>
      </c>
      <c r="I42" s="252">
        <f>IF($C42="","",IF('NUOS (t)'!I42="",0,'NUOS (t)'!I42)-IF('CCF (t)'!I42="",0,'CCF (t)'!I42))</f>
        <v>1.9999999999999998</v>
      </c>
      <c r="J42" s="252">
        <f>IF($C42="","",IF('NUOS (t)'!J42="",0,'NUOS (t)'!J42)-IF('CCF (t)'!J42="",0,'CCF (t)'!J42))</f>
        <v>1.4999999999999998</v>
      </c>
      <c r="K42" s="252">
        <f>IF($C42="","",IF('NUOS (t)'!K42="",0,'NUOS (t)'!K42)-IF('CCF (t)'!K42="",0,'CCF (t)'!K42))</f>
        <v>9.9999999999999978E-2</v>
      </c>
      <c r="L42" s="252">
        <f>IF($C42="","",IF('NUOS (t)'!L42="",0,'NUOS (t)'!L42)-IF('CCF (t)'!L42="",0,'CCF (t)'!L42))</f>
        <v>0</v>
      </c>
      <c r="M42" s="252">
        <f>IF($C42="","",IF('NUOS (t)'!M42="",0,'NUOS (t)'!M42)-IF('CCF (t)'!M42="",0,'CCF (t)'!M42))</f>
        <v>0</v>
      </c>
      <c r="N42" s="252">
        <f>IF($C42="","",IF('NUOS (t)'!N42="",0,'NUOS (t)'!N42)-IF('CCF (t)'!N42="",0,'CCF (t)'!N42))</f>
        <v>0</v>
      </c>
      <c r="O42" s="252">
        <f>IF($C42="","",IF('NUOS (t)'!O42="",0,'NUOS (t)'!O42)-IF('CCF (t)'!O42="",0,'CCF (t)'!O42))</f>
        <v>0</v>
      </c>
      <c r="P42" s="252">
        <f>IF($C42="","",IF('NUOS (t)'!P42="",0,'NUOS (t)'!P42)-IF('CCF (t)'!P42="",0,'CCF (t)'!P42))</f>
        <v>0</v>
      </c>
      <c r="Q42" s="252">
        <f>IF($C42="","",IF('NUOS (t)'!Q42="",0,'NUOS (t)'!Q42)-IF('CCF (t)'!Q42="",0,'CCF (t)'!Q42))</f>
        <v>6</v>
      </c>
      <c r="R42" s="252">
        <f>IF($C42="","",IF('NUOS (t)'!R42="",0,'NUOS (t)'!R42)-IF('CCF (t)'!R42="",0,'CCF (t)'!R42))</f>
        <v>0</v>
      </c>
      <c r="S42" s="252">
        <f>IF($C42="","",IF('NUOS (t)'!S42="",0,'NUOS (t)'!S42)-IF('CCF (t)'!S42="",0,'CCF (t)'!S42))</f>
        <v>6</v>
      </c>
      <c r="T42" s="198"/>
      <c r="U42" s="198"/>
      <c r="V42" s="198"/>
      <c r="W42" s="198"/>
      <c r="X42" s="198"/>
      <c r="Y42" s="198"/>
      <c r="Z42" s="198"/>
      <c r="AA42" s="198"/>
      <c r="AB42" s="195"/>
      <c r="AC42" s="213">
        <f>IFERROR($G42*'Q (t)'!$G42/1000,0)</f>
        <v>650</v>
      </c>
      <c r="AD42" s="213">
        <f>SUMPRODUCT($H42:$O42,'Q (t)'!$H42:$O42)/100</f>
        <v>1009.9999999999999</v>
      </c>
      <c r="AE42" s="213">
        <f>SUMPRODUCT($P42:$W42,'Q (t)'!$P42:$W42)/1000</f>
        <v>1800</v>
      </c>
      <c r="AF42" s="213">
        <f>SUMPRODUCT($X42:$AA42,'Q (t)'!$X42:$AA42)/1000</f>
        <v>0</v>
      </c>
      <c r="AG42" s="213">
        <f t="shared" si="1"/>
        <v>3460</v>
      </c>
      <c r="AH42" s="205"/>
    </row>
    <row r="43" spans="1:34" s="24" customFormat="1" x14ac:dyDescent="0.2"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f>IF($C43="","",IF('NUOS (t)'!G43="",0,'NUOS (t)'!G43)-IF('CCF (t)'!G43="",0,'CCF (t)'!G43))</f>
        <v>650000</v>
      </c>
      <c r="H43" s="252">
        <f>IF($C43="","",IF('NUOS (t)'!H43="",0,'NUOS (t)'!H43)-IF('CCF (t)'!H43="",0,'CCF (t)'!H43))</f>
        <v>0</v>
      </c>
      <c r="I43" s="252">
        <f>IF($C43="","",IF('NUOS (t)'!I43="",0,'NUOS (t)'!I43)-IF('CCF (t)'!I43="",0,'CCF (t)'!I43))</f>
        <v>1.9999999999999998</v>
      </c>
      <c r="J43" s="252">
        <f>IF($C43="","",IF('NUOS (t)'!J43="",0,'NUOS (t)'!J43)-IF('CCF (t)'!J43="",0,'CCF (t)'!J43))</f>
        <v>1.4999999999999998</v>
      </c>
      <c r="K43" s="252">
        <f>IF($C43="","",IF('NUOS (t)'!K43="",0,'NUOS (t)'!K43)-IF('CCF (t)'!K43="",0,'CCF (t)'!K43))</f>
        <v>9.9999999999999978E-2</v>
      </c>
      <c r="L43" s="252">
        <f>IF($C43="","",IF('NUOS (t)'!L43="",0,'NUOS (t)'!L43)-IF('CCF (t)'!L43="",0,'CCF (t)'!L43))</f>
        <v>0</v>
      </c>
      <c r="M43" s="252">
        <f>IF($C43="","",IF('NUOS (t)'!M43="",0,'NUOS (t)'!M43)-IF('CCF (t)'!M43="",0,'CCF (t)'!M43))</f>
        <v>0</v>
      </c>
      <c r="N43" s="252">
        <f>IF($C43="","",IF('NUOS (t)'!N43="",0,'NUOS (t)'!N43)-IF('CCF (t)'!N43="",0,'CCF (t)'!N43))</f>
        <v>0</v>
      </c>
      <c r="O43" s="252">
        <f>IF($C43="","",IF('NUOS (t)'!O43="",0,'NUOS (t)'!O43)-IF('CCF (t)'!O43="",0,'CCF (t)'!O43))</f>
        <v>0</v>
      </c>
      <c r="P43" s="252">
        <f>IF($C43="","",IF('NUOS (t)'!P43="",0,'NUOS (t)'!P43)-IF('CCF (t)'!P43="",0,'CCF (t)'!P43))</f>
        <v>0</v>
      </c>
      <c r="Q43" s="252">
        <f>IF($C43="","",IF('NUOS (t)'!Q43="",0,'NUOS (t)'!Q43)-IF('CCF (t)'!Q43="",0,'CCF (t)'!Q43))</f>
        <v>6</v>
      </c>
      <c r="R43" s="252">
        <f>IF($C43="","",IF('NUOS (t)'!R43="",0,'NUOS (t)'!R43)-IF('CCF (t)'!R43="",0,'CCF (t)'!R43))</f>
        <v>0</v>
      </c>
      <c r="S43" s="252">
        <f>IF($C43="","",IF('NUOS (t)'!S43="",0,'NUOS (t)'!S43)-IF('CCF (t)'!S43="",0,'CCF (t)'!S43))</f>
        <v>6</v>
      </c>
      <c r="T43" s="198"/>
      <c r="U43" s="198"/>
      <c r="V43" s="198"/>
      <c r="W43" s="198"/>
      <c r="X43" s="198"/>
      <c r="Y43" s="198"/>
      <c r="Z43" s="198"/>
      <c r="AA43" s="198"/>
      <c r="AB43" s="195"/>
      <c r="AC43" s="213">
        <f>IFERROR($G43*'Q (t)'!$G43/1000,0)</f>
        <v>650</v>
      </c>
      <c r="AD43" s="213">
        <f>SUMPRODUCT($H43:$O43,'Q (t)'!$H43:$O43)/100</f>
        <v>1009.9999999999999</v>
      </c>
      <c r="AE43" s="213">
        <f>SUMPRODUCT($P43:$W43,'Q (t)'!$P43:$W43)/1000</f>
        <v>1800</v>
      </c>
      <c r="AF43" s="213">
        <f>SUMPRODUCT($X43:$AA43,'Q (t)'!$X43:$AA43)/1000</f>
        <v>0</v>
      </c>
      <c r="AG43" s="213">
        <f t="shared" si="1"/>
        <v>3460</v>
      </c>
      <c r="AH43" s="205"/>
    </row>
    <row r="44" spans="1:34" s="24" customFormat="1" x14ac:dyDescent="0.2"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f>IF($C44="","",IF('NUOS (t)'!G44="",0,'NUOS (t)'!G44)-IF('CCF (t)'!G44="",0,'CCF (t)'!G44))</f>
        <v>650000</v>
      </c>
      <c r="H44" s="252">
        <f>IF($C44="","",IF('NUOS (t)'!H44="",0,'NUOS (t)'!H44)-IF('CCF (t)'!H44="",0,'CCF (t)'!H44))</f>
        <v>0</v>
      </c>
      <c r="I44" s="252">
        <f>IF($C44="","",IF('NUOS (t)'!I44="",0,'NUOS (t)'!I44)-IF('CCF (t)'!I44="",0,'CCF (t)'!I44))</f>
        <v>1.9999999999999998</v>
      </c>
      <c r="J44" s="252">
        <f>IF($C44="","",IF('NUOS (t)'!J44="",0,'NUOS (t)'!J44)-IF('CCF (t)'!J44="",0,'CCF (t)'!J44))</f>
        <v>1.4999999999999998</v>
      </c>
      <c r="K44" s="252">
        <f>IF($C44="","",IF('NUOS (t)'!K44="",0,'NUOS (t)'!K44)-IF('CCF (t)'!K44="",0,'CCF (t)'!K44))</f>
        <v>9.9999999999999978E-2</v>
      </c>
      <c r="L44" s="252">
        <f>IF($C44="","",IF('NUOS (t)'!L44="",0,'NUOS (t)'!L44)-IF('CCF (t)'!L44="",0,'CCF (t)'!L44))</f>
        <v>0</v>
      </c>
      <c r="M44" s="252">
        <f>IF($C44="","",IF('NUOS (t)'!M44="",0,'NUOS (t)'!M44)-IF('CCF (t)'!M44="",0,'CCF (t)'!M44))</f>
        <v>0</v>
      </c>
      <c r="N44" s="252">
        <f>IF($C44="","",IF('NUOS (t)'!N44="",0,'NUOS (t)'!N44)-IF('CCF (t)'!N44="",0,'CCF (t)'!N44))</f>
        <v>0</v>
      </c>
      <c r="O44" s="252">
        <f>IF($C44="","",IF('NUOS (t)'!O44="",0,'NUOS (t)'!O44)-IF('CCF (t)'!O44="",0,'CCF (t)'!O44))</f>
        <v>0</v>
      </c>
      <c r="P44" s="252">
        <f>IF($C44="","",IF('NUOS (t)'!P44="",0,'NUOS (t)'!P44)-IF('CCF (t)'!P44="",0,'CCF (t)'!P44))</f>
        <v>0</v>
      </c>
      <c r="Q44" s="252">
        <f>IF($C44="","",IF('NUOS (t)'!Q44="",0,'NUOS (t)'!Q44)-IF('CCF (t)'!Q44="",0,'CCF (t)'!Q44))</f>
        <v>6</v>
      </c>
      <c r="R44" s="252">
        <f>IF($C44="","",IF('NUOS (t)'!R44="",0,'NUOS (t)'!R44)-IF('CCF (t)'!R44="",0,'CCF (t)'!R44))</f>
        <v>0</v>
      </c>
      <c r="S44" s="252">
        <f>IF($C44="","",IF('NUOS (t)'!S44="",0,'NUOS (t)'!S44)-IF('CCF (t)'!S44="",0,'CCF (t)'!S44))</f>
        <v>6</v>
      </c>
      <c r="T44" s="198"/>
      <c r="U44" s="198"/>
      <c r="V44" s="198"/>
      <c r="W44" s="198"/>
      <c r="X44" s="198"/>
      <c r="Y44" s="198"/>
      <c r="Z44" s="198"/>
      <c r="AA44" s="198"/>
      <c r="AB44" s="195"/>
      <c r="AC44" s="213">
        <f>IFERROR($G44*'Q (t)'!$G44/1000,0)</f>
        <v>650</v>
      </c>
      <c r="AD44" s="213">
        <f>SUMPRODUCT($H44:$O44,'Q (t)'!$H44:$O44)/100</f>
        <v>1009.9999999999999</v>
      </c>
      <c r="AE44" s="213">
        <f>SUMPRODUCT($P44:$W44,'Q (t)'!$P44:$W44)/1000</f>
        <v>1800</v>
      </c>
      <c r="AF44" s="213">
        <f>SUMPRODUCT($X44:$AA44,'Q (t)'!$X44:$AA44)/1000</f>
        <v>0</v>
      </c>
      <c r="AG44" s="213">
        <f t="shared" si="1"/>
        <v>3460</v>
      </c>
      <c r="AH44" s="205"/>
    </row>
    <row r="45" spans="1:34" s="24" customFormat="1" x14ac:dyDescent="0.2"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tr">
        <f>IF($C45="","",IF('NUOS (t)'!G45="",0,'NUOS (t)'!G45)-IF('CCF (t)'!G45="",0,'CCF (t)'!G45))</f>
        <v/>
      </c>
      <c r="H45" s="252" t="str">
        <f>IF($C45="","",IF('NUOS (t)'!H45="",0,'NUOS (t)'!H45)-IF('CCF (t)'!H45="",0,'CCF (t)'!H45))</f>
        <v/>
      </c>
      <c r="I45" s="252" t="str">
        <f>IF($C45="","",IF('NUOS (t)'!I45="",0,'NUOS (t)'!I45)-IF('CCF (t)'!I45="",0,'CCF (t)'!I45))</f>
        <v/>
      </c>
      <c r="J45" s="252" t="str">
        <f>IF($C45="","",IF('NUOS (t)'!J45="",0,'NUOS (t)'!J45)-IF('CCF (t)'!J45="",0,'CCF (t)'!J45))</f>
        <v/>
      </c>
      <c r="K45" s="252" t="str">
        <f>IF($C45="","",IF('NUOS (t)'!K45="",0,'NUOS (t)'!K45)-IF('CCF (t)'!K45="",0,'CCF (t)'!K45))</f>
        <v/>
      </c>
      <c r="L45" s="252" t="str">
        <f>IF($C45="","",IF('NUOS (t)'!L45="",0,'NUOS (t)'!L45)-IF('CCF (t)'!L45="",0,'CCF (t)'!L45))</f>
        <v/>
      </c>
      <c r="M45" s="252" t="str">
        <f>IF($C45="","",IF('NUOS (t)'!M45="",0,'NUOS (t)'!M45)-IF('CCF (t)'!M45="",0,'CCF (t)'!M45))</f>
        <v/>
      </c>
      <c r="N45" s="252" t="str">
        <f>IF($C45="","",IF('NUOS (t)'!N45="",0,'NUOS (t)'!N45)-IF('CCF (t)'!N45="",0,'CCF (t)'!N45))</f>
        <v/>
      </c>
      <c r="O45" s="252" t="str">
        <f>IF($C45="","",IF('NUOS (t)'!O45="",0,'NUOS (t)'!O45)-IF('CCF (t)'!O45="",0,'CCF (t)'!O45))</f>
        <v/>
      </c>
      <c r="P45" s="252" t="str">
        <f>IF($C45="","",IF('NUOS (t)'!P45="",0,'NUOS (t)'!P45)-IF('CCF (t)'!P45="",0,'CCF (t)'!P45))</f>
        <v/>
      </c>
      <c r="Q45" s="252" t="str">
        <f>IF($C45="","",IF('NUOS (t)'!Q45="",0,'NUOS (t)'!Q45)-IF('CCF (t)'!Q45="",0,'CCF (t)'!Q45))</f>
        <v/>
      </c>
      <c r="R45" s="252" t="str">
        <f>IF($C45="","",IF('NUOS (t)'!R45="",0,'NUOS (t)'!R45)-IF('CCF (t)'!R45="",0,'CCF (t)'!R45))</f>
        <v/>
      </c>
      <c r="S45" s="252" t="str">
        <f>IF($C45="","",IF('NUOS (t)'!S45="",0,'NUOS (t)'!S45)-IF('CCF (t)'!S45="",0,'CCF (t)'!S45))</f>
        <v/>
      </c>
      <c r="T45" s="198"/>
      <c r="U45" s="198"/>
      <c r="V45" s="198"/>
      <c r="W45" s="198"/>
      <c r="X45" s="198"/>
      <c r="Y45" s="198"/>
      <c r="Z45" s="198"/>
      <c r="AA45" s="198"/>
      <c r="AB45" s="19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  <c r="AH45" s="205"/>
    </row>
    <row r="46" spans="1:34" s="24" customFormat="1" x14ac:dyDescent="0.2"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tr">
        <f>IF($C46="","",IF('NUOS (t)'!G46="",0,'NUOS (t)'!G46)-IF('CCF (t)'!G46="",0,'CCF (t)'!G46))</f>
        <v/>
      </c>
      <c r="H46" s="252" t="str">
        <f>IF($C46="","",IF('NUOS (t)'!H46="",0,'NUOS (t)'!H46)-IF('CCF (t)'!H46="",0,'CCF (t)'!H46))</f>
        <v/>
      </c>
      <c r="I46" s="252" t="str">
        <f>IF($C46="","",IF('NUOS (t)'!I46="",0,'NUOS (t)'!I46)-IF('CCF (t)'!I46="",0,'CCF (t)'!I46))</f>
        <v/>
      </c>
      <c r="J46" s="252" t="str">
        <f>IF($C46="","",IF('NUOS (t)'!J46="",0,'NUOS (t)'!J46)-IF('CCF (t)'!J46="",0,'CCF (t)'!J46))</f>
        <v/>
      </c>
      <c r="K46" s="252" t="str">
        <f>IF($C46="","",IF('NUOS (t)'!K46="",0,'NUOS (t)'!K46)-IF('CCF (t)'!K46="",0,'CCF (t)'!K46))</f>
        <v/>
      </c>
      <c r="L46" s="252" t="str">
        <f>IF($C46="","",IF('NUOS (t)'!L46="",0,'NUOS (t)'!L46)-IF('CCF (t)'!L46="",0,'CCF (t)'!L46))</f>
        <v/>
      </c>
      <c r="M46" s="252" t="str">
        <f>IF($C46="","",IF('NUOS (t)'!M46="",0,'NUOS (t)'!M46)-IF('CCF (t)'!M46="",0,'CCF (t)'!M46))</f>
        <v/>
      </c>
      <c r="N46" s="252" t="str">
        <f>IF($C46="","",IF('NUOS (t)'!N46="",0,'NUOS (t)'!N46)-IF('CCF (t)'!N46="",0,'CCF (t)'!N46))</f>
        <v/>
      </c>
      <c r="O46" s="252" t="str">
        <f>IF($C46="","",IF('NUOS (t)'!O46="",0,'NUOS (t)'!O46)-IF('CCF (t)'!O46="",0,'CCF (t)'!O46))</f>
        <v/>
      </c>
      <c r="P46" s="252" t="str">
        <f>IF($C46="","",IF('NUOS (t)'!P46="",0,'NUOS (t)'!P46)-IF('CCF (t)'!P46="",0,'CCF (t)'!P46))</f>
        <v/>
      </c>
      <c r="Q46" s="252" t="str">
        <f>IF($C46="","",IF('NUOS (t)'!Q46="",0,'NUOS (t)'!Q46)-IF('CCF (t)'!Q46="",0,'CCF (t)'!Q46))</f>
        <v/>
      </c>
      <c r="R46" s="252" t="str">
        <f>IF($C46="","",IF('NUOS (t)'!R46="",0,'NUOS (t)'!R46)-IF('CCF (t)'!R46="",0,'CCF (t)'!R46))</f>
        <v/>
      </c>
      <c r="S46" s="252" t="str">
        <f>IF($C46="","",IF('NUOS (t)'!S46="",0,'NUOS (t)'!S46)-IF('CCF (t)'!S46="",0,'CCF (t)'!S46))</f>
        <v/>
      </c>
      <c r="T46" s="198"/>
      <c r="U46" s="198"/>
      <c r="V46" s="198"/>
      <c r="W46" s="198"/>
      <c r="X46" s="198"/>
      <c r="Y46" s="198"/>
      <c r="Z46" s="198"/>
      <c r="AA46" s="198"/>
      <c r="AB46" s="19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  <c r="AH46" s="205"/>
    </row>
    <row r="47" spans="1:34" s="203" customFormat="1" x14ac:dyDescent="0.2">
      <c r="A47" s="225"/>
      <c r="B47" s="225"/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14800</v>
      </c>
      <c r="AD47" s="284">
        <f>SUBTOTAL(9,AD48:AD66)</f>
        <v>17465</v>
      </c>
      <c r="AE47" s="284">
        <f>SUBTOTAL(9,AE48:AE66)</f>
        <v>15600</v>
      </c>
      <c r="AF47" s="284">
        <f>SUBTOTAL(9,AF48:AF66)</f>
        <v>0</v>
      </c>
      <c r="AG47" s="284">
        <f>SUBTOTAL(9,AG48:AG66)</f>
        <v>47865</v>
      </c>
      <c r="AH47" s="205"/>
    </row>
    <row r="48" spans="1:34" s="24" customFormat="1" x14ac:dyDescent="0.2"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f>IF($C48="","",IF('NUOS (t)'!G48="",0,'NUOS (t)'!G48)-IF('CCF (t)'!G48="",0,'CCF (t)'!G48))</f>
        <v>20000</v>
      </c>
      <c r="H48" s="252">
        <f>IF($C48="","",IF('NUOS (t)'!H48="",0,'NUOS (t)'!H48)-IF('CCF (t)'!H48="",0,'CCF (t)'!H48))</f>
        <v>0</v>
      </c>
      <c r="I48" s="252">
        <f>IF($C48="","",IF('NUOS (t)'!I48="",0,'NUOS (t)'!I48)-IF('CCF (t)'!I48="",0,'CCF (t)'!I48))</f>
        <v>2.5</v>
      </c>
      <c r="J48" s="252">
        <f>IF($C48="","",IF('NUOS (t)'!J48="",0,'NUOS (t)'!J48)-IF('CCF (t)'!J48="",0,'CCF (t)'!J48))</f>
        <v>1.9999999999999998</v>
      </c>
      <c r="K48" s="252">
        <f>IF($C48="","",IF('NUOS (t)'!K48="",0,'NUOS (t)'!K48)-IF('CCF (t)'!K48="",0,'CCF (t)'!K48))</f>
        <v>1.2</v>
      </c>
      <c r="L48" s="252">
        <f>IF($C48="","",IF('NUOS (t)'!L48="",0,'NUOS (t)'!L48)-IF('CCF (t)'!L48="",0,'CCF (t)'!L48))</f>
        <v>0</v>
      </c>
      <c r="M48" s="252">
        <f>IF($C48="","",IF('NUOS (t)'!M48="",0,'NUOS (t)'!M48)-IF('CCF (t)'!M48="",0,'CCF (t)'!M48))</f>
        <v>0</v>
      </c>
      <c r="N48" s="252">
        <f>IF($C48="","",IF('NUOS (t)'!N48="",0,'NUOS (t)'!N48)-IF('CCF (t)'!N48="",0,'CCF (t)'!N48))</f>
        <v>0</v>
      </c>
      <c r="O48" s="252">
        <f>IF($C48="","",IF('NUOS (t)'!O48="",0,'NUOS (t)'!O48)-IF('CCF (t)'!O48="",0,'CCF (t)'!O48))</f>
        <v>0</v>
      </c>
      <c r="P48" s="252">
        <f>IF($C48="","",IF('NUOS (t)'!P48="",0,'NUOS (t)'!P48)-IF('CCF (t)'!P48="",0,'CCF (t)'!P48))</f>
        <v>0</v>
      </c>
      <c r="Q48" s="252">
        <f>IF($C48="","",IF('NUOS (t)'!Q48="",0,'NUOS (t)'!Q48)-IF('CCF (t)'!Q48="",0,'CCF (t)'!Q48))</f>
        <v>4</v>
      </c>
      <c r="R48" s="252">
        <f>IF($C48="","",IF('NUOS (t)'!R48="",0,'NUOS (t)'!R48)-IF('CCF (t)'!R48="",0,'CCF (t)'!R48))</f>
        <v>0</v>
      </c>
      <c r="S48" s="252">
        <f>IF($C48="","",IF('NUOS (t)'!S48="",0,'NUOS (t)'!S48)-IF('CCF (t)'!S48="",0,'CCF (t)'!S48))</f>
        <v>4</v>
      </c>
      <c r="T48" s="198"/>
      <c r="U48" s="198"/>
      <c r="V48" s="198"/>
      <c r="W48" s="198"/>
      <c r="X48" s="198"/>
      <c r="Y48" s="198"/>
      <c r="Z48" s="198"/>
      <c r="AA48" s="198"/>
      <c r="AB48" s="195"/>
      <c r="AC48" s="213">
        <f>IFERROR($G48*'Q (t)'!$G48/1000,0)</f>
        <v>2000</v>
      </c>
      <c r="AD48" s="213">
        <f>SUMPRODUCT($H48:$O48,'Q (t)'!$H48:$O48)/100</f>
        <v>1945</v>
      </c>
      <c r="AE48" s="213">
        <f>SUMPRODUCT($P48:$W48,'Q (t)'!$P48:$W48)/1000</f>
        <v>1200</v>
      </c>
      <c r="AF48" s="213">
        <f>SUMPRODUCT($X48:$AA48,'Q (t)'!$X48:$AA48)/1000</f>
        <v>0</v>
      </c>
      <c r="AG48" s="213">
        <f>SUM(AC48:AF48)</f>
        <v>5145</v>
      </c>
      <c r="AH48" s="205"/>
    </row>
    <row r="49" spans="3:34" s="24" customFormat="1" x14ac:dyDescent="0.2"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f>IF($C49="","",IF('NUOS (t)'!G49="",0,'NUOS (t)'!G49)-IF('CCF (t)'!G49="",0,'CCF (t)'!G49))</f>
        <v>800000</v>
      </c>
      <c r="H49" s="252">
        <f>IF($C49="","",IF('NUOS (t)'!H49="",0,'NUOS (t)'!H49)-IF('CCF (t)'!H49="",0,'CCF (t)'!H49))</f>
        <v>0</v>
      </c>
      <c r="I49" s="252">
        <f>IF($C49="","",IF('NUOS (t)'!I49="",0,'NUOS (t)'!I49)-IF('CCF (t)'!I49="",0,'CCF (t)'!I49))</f>
        <v>2.5</v>
      </c>
      <c r="J49" s="252">
        <f>IF($C49="","",IF('NUOS (t)'!J49="",0,'NUOS (t)'!J49)-IF('CCF (t)'!J49="",0,'CCF (t)'!J49))</f>
        <v>1.9999999999999998</v>
      </c>
      <c r="K49" s="252">
        <f>IF($C49="","",IF('NUOS (t)'!K49="",0,'NUOS (t)'!K49)-IF('CCF (t)'!K49="",0,'CCF (t)'!K49))</f>
        <v>0.19999999999999996</v>
      </c>
      <c r="L49" s="252">
        <f>IF($C49="","",IF('NUOS (t)'!L49="",0,'NUOS (t)'!L49)-IF('CCF (t)'!L49="",0,'CCF (t)'!L49))</f>
        <v>0</v>
      </c>
      <c r="M49" s="252">
        <f>IF($C49="","",IF('NUOS (t)'!M49="",0,'NUOS (t)'!M49)-IF('CCF (t)'!M49="",0,'CCF (t)'!M49))</f>
        <v>0</v>
      </c>
      <c r="N49" s="252">
        <f>IF($C49="","",IF('NUOS (t)'!N49="",0,'NUOS (t)'!N49)-IF('CCF (t)'!N49="",0,'CCF (t)'!N49))</f>
        <v>0</v>
      </c>
      <c r="O49" s="252">
        <f>IF($C49="","",IF('NUOS (t)'!O49="",0,'NUOS (t)'!O49)-IF('CCF (t)'!O49="",0,'CCF (t)'!O49))</f>
        <v>0</v>
      </c>
      <c r="P49" s="252">
        <f>IF($C49="","",IF('NUOS (t)'!P49="",0,'NUOS (t)'!P49)-IF('CCF (t)'!P49="",0,'CCF (t)'!P49))</f>
        <v>0</v>
      </c>
      <c r="Q49" s="252">
        <f>IF($C49="","",IF('NUOS (t)'!Q49="",0,'NUOS (t)'!Q49)-IF('CCF (t)'!Q49="",0,'CCF (t)'!Q49))</f>
        <v>0</v>
      </c>
      <c r="R49" s="252">
        <f>IF($C49="","",IF('NUOS (t)'!R49="",0,'NUOS (t)'!R49)-IF('CCF (t)'!R49="",0,'CCF (t)'!R49))</f>
        <v>0</v>
      </c>
      <c r="S49" s="252">
        <f>IF($C49="","",IF('NUOS (t)'!S49="",0,'NUOS (t)'!S49)-IF('CCF (t)'!S49="",0,'CCF (t)'!S49))</f>
        <v>0</v>
      </c>
      <c r="T49" s="198"/>
      <c r="U49" s="198"/>
      <c r="V49" s="198"/>
      <c r="W49" s="198"/>
      <c r="X49" s="198"/>
      <c r="Y49" s="198"/>
      <c r="Z49" s="198"/>
      <c r="AA49" s="198"/>
      <c r="AB49" s="195"/>
      <c r="AC49" s="213">
        <f>IFERROR($G49*'Q (t)'!$G49/1000,0)</f>
        <v>800</v>
      </c>
      <c r="AD49" s="213">
        <f>SUMPRODUCT($H49:$O49,'Q (t)'!$H49:$O49)/100</f>
        <v>1345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2145</v>
      </c>
      <c r="AH49" s="205"/>
    </row>
    <row r="50" spans="3:34" s="24" customFormat="1" x14ac:dyDescent="0.2"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f>IF($C50="","",IF('NUOS (t)'!G50="",0,'NUOS (t)'!G50)-IF('CCF (t)'!G50="",0,'CCF (t)'!G50))</f>
        <v>800000</v>
      </c>
      <c r="H50" s="252">
        <f>IF($C50="","",IF('NUOS (t)'!H50="",0,'NUOS (t)'!H50)-IF('CCF (t)'!H50="",0,'CCF (t)'!H50))</f>
        <v>0</v>
      </c>
      <c r="I50" s="252">
        <f>IF($C50="","",IF('NUOS (t)'!I50="",0,'NUOS (t)'!I50)-IF('CCF (t)'!I50="",0,'CCF (t)'!I50))</f>
        <v>2.5</v>
      </c>
      <c r="J50" s="252">
        <f>IF($C50="","",IF('NUOS (t)'!J50="",0,'NUOS (t)'!J50)-IF('CCF (t)'!J50="",0,'CCF (t)'!J50))</f>
        <v>1.9999999999999998</v>
      </c>
      <c r="K50" s="252">
        <f>IF($C50="","",IF('NUOS (t)'!K50="",0,'NUOS (t)'!K50)-IF('CCF (t)'!K50="",0,'CCF (t)'!K50))</f>
        <v>0.19999999999999996</v>
      </c>
      <c r="L50" s="252">
        <f>IF($C50="","",IF('NUOS (t)'!L50="",0,'NUOS (t)'!L50)-IF('CCF (t)'!L50="",0,'CCF (t)'!L50))</f>
        <v>0</v>
      </c>
      <c r="M50" s="252">
        <f>IF($C50="","",IF('NUOS (t)'!M50="",0,'NUOS (t)'!M50)-IF('CCF (t)'!M50="",0,'CCF (t)'!M50))</f>
        <v>0</v>
      </c>
      <c r="N50" s="252">
        <f>IF($C50="","",IF('NUOS (t)'!N50="",0,'NUOS (t)'!N50)-IF('CCF (t)'!N50="",0,'CCF (t)'!N50))</f>
        <v>0</v>
      </c>
      <c r="O50" s="252">
        <f>IF($C50="","",IF('NUOS (t)'!O50="",0,'NUOS (t)'!O50)-IF('CCF (t)'!O50="",0,'CCF (t)'!O50))</f>
        <v>0</v>
      </c>
      <c r="P50" s="252">
        <f>IF($C50="","",IF('NUOS (t)'!P50="",0,'NUOS (t)'!P50)-IF('CCF (t)'!P50="",0,'CCF (t)'!P50))</f>
        <v>0</v>
      </c>
      <c r="Q50" s="252">
        <f>IF($C50="","",IF('NUOS (t)'!Q50="",0,'NUOS (t)'!Q50)-IF('CCF (t)'!Q50="",0,'CCF (t)'!Q50))</f>
        <v>0</v>
      </c>
      <c r="R50" s="252">
        <f>IF($C50="","",IF('NUOS (t)'!R50="",0,'NUOS (t)'!R50)-IF('CCF (t)'!R50="",0,'CCF (t)'!R50))</f>
        <v>0</v>
      </c>
      <c r="S50" s="252">
        <f>IF($C50="","",IF('NUOS (t)'!S50="",0,'NUOS (t)'!S50)-IF('CCF (t)'!S50="",0,'CCF (t)'!S50))</f>
        <v>0</v>
      </c>
      <c r="T50" s="198"/>
      <c r="U50" s="198"/>
      <c r="V50" s="198"/>
      <c r="W50" s="198"/>
      <c r="X50" s="198"/>
      <c r="Y50" s="198"/>
      <c r="Z50" s="198"/>
      <c r="AA50" s="198"/>
      <c r="AB50" s="195"/>
      <c r="AC50" s="213">
        <f>IFERROR($G50*'Q (t)'!$G50/1000,0)</f>
        <v>800</v>
      </c>
      <c r="AD50" s="213">
        <f>SUMPRODUCT($H50:$O50,'Q (t)'!$H50:$O50)/100</f>
        <v>1345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2145</v>
      </c>
      <c r="AH50" s="205"/>
    </row>
    <row r="51" spans="3:34" s="24" customFormat="1" x14ac:dyDescent="0.2"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f>IF($C51="","",IF('NUOS (t)'!G51="",0,'NUOS (t)'!G51)-IF('CCF (t)'!G51="",0,'CCF (t)'!G51))</f>
        <v>800000</v>
      </c>
      <c r="H51" s="252">
        <f>IF($C51="","",IF('NUOS (t)'!H51="",0,'NUOS (t)'!H51)-IF('CCF (t)'!H51="",0,'CCF (t)'!H51))</f>
        <v>0</v>
      </c>
      <c r="I51" s="252">
        <f>IF($C51="","",IF('NUOS (t)'!I51="",0,'NUOS (t)'!I51)-IF('CCF (t)'!I51="",0,'CCF (t)'!I51))</f>
        <v>2.5</v>
      </c>
      <c r="J51" s="252">
        <f>IF($C51="","",IF('NUOS (t)'!J51="",0,'NUOS (t)'!J51)-IF('CCF (t)'!J51="",0,'CCF (t)'!J51))</f>
        <v>1.9999999999999998</v>
      </c>
      <c r="K51" s="252">
        <f>IF($C51="","",IF('NUOS (t)'!K51="",0,'NUOS (t)'!K51)-IF('CCF (t)'!K51="",0,'CCF (t)'!K51))</f>
        <v>0.19999999999999996</v>
      </c>
      <c r="L51" s="252">
        <f>IF($C51="","",IF('NUOS (t)'!L51="",0,'NUOS (t)'!L51)-IF('CCF (t)'!L51="",0,'CCF (t)'!L51))</f>
        <v>0</v>
      </c>
      <c r="M51" s="252">
        <f>IF($C51="","",IF('NUOS (t)'!M51="",0,'NUOS (t)'!M51)-IF('CCF (t)'!M51="",0,'CCF (t)'!M51))</f>
        <v>0</v>
      </c>
      <c r="N51" s="252">
        <f>IF($C51="","",IF('NUOS (t)'!N51="",0,'NUOS (t)'!N51)-IF('CCF (t)'!N51="",0,'CCF (t)'!N51))</f>
        <v>0</v>
      </c>
      <c r="O51" s="252">
        <f>IF($C51="","",IF('NUOS (t)'!O51="",0,'NUOS (t)'!O51)-IF('CCF (t)'!O51="",0,'CCF (t)'!O51))</f>
        <v>0</v>
      </c>
      <c r="P51" s="252">
        <f>IF($C51="","",IF('NUOS (t)'!P51="",0,'NUOS (t)'!P51)-IF('CCF (t)'!P51="",0,'CCF (t)'!P51))</f>
        <v>0</v>
      </c>
      <c r="Q51" s="252">
        <f>IF($C51="","",IF('NUOS (t)'!Q51="",0,'NUOS (t)'!Q51)-IF('CCF (t)'!Q51="",0,'CCF (t)'!Q51))</f>
        <v>0</v>
      </c>
      <c r="R51" s="252">
        <f>IF($C51="","",IF('NUOS (t)'!R51="",0,'NUOS (t)'!R51)-IF('CCF (t)'!R51="",0,'CCF (t)'!R51))</f>
        <v>0</v>
      </c>
      <c r="S51" s="252">
        <f>IF($C51="","",IF('NUOS (t)'!S51="",0,'NUOS (t)'!S51)-IF('CCF (t)'!S51="",0,'CCF (t)'!S51))</f>
        <v>0</v>
      </c>
      <c r="T51" s="198"/>
      <c r="U51" s="198"/>
      <c r="V51" s="198"/>
      <c r="W51" s="198"/>
      <c r="X51" s="198"/>
      <c r="Y51" s="198"/>
      <c r="Z51" s="198"/>
      <c r="AA51" s="198"/>
      <c r="AB51" s="195"/>
      <c r="AC51" s="213">
        <f>IFERROR($G51*'Q (t)'!$G51/1000,0)</f>
        <v>800</v>
      </c>
      <c r="AD51" s="213">
        <f>SUMPRODUCT($H51:$O51,'Q (t)'!$H51:$O51)/100</f>
        <v>1345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2145</v>
      </c>
      <c r="AH51" s="205"/>
    </row>
    <row r="52" spans="3:34" s="24" customFormat="1" x14ac:dyDescent="0.2"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f>IF($C52="","",IF('NUOS (t)'!G52="",0,'NUOS (t)'!G52)-IF('CCF (t)'!G52="",0,'CCF (t)'!G52))</f>
        <v>800000</v>
      </c>
      <c r="H52" s="252">
        <f>IF($C52="","",IF('NUOS (t)'!H52="",0,'NUOS (t)'!H52)-IF('CCF (t)'!H52="",0,'CCF (t)'!H52))</f>
        <v>0</v>
      </c>
      <c r="I52" s="252">
        <f>IF($C52="","",IF('NUOS (t)'!I52="",0,'NUOS (t)'!I52)-IF('CCF (t)'!I52="",0,'CCF (t)'!I52))</f>
        <v>1.4999999999999998</v>
      </c>
      <c r="J52" s="252">
        <f>IF($C52="","",IF('NUOS (t)'!J52="",0,'NUOS (t)'!J52)-IF('CCF (t)'!J52="",0,'CCF (t)'!J52))</f>
        <v>1</v>
      </c>
      <c r="K52" s="252">
        <f>IF($C52="","",IF('NUOS (t)'!K52="",0,'NUOS (t)'!K52)-IF('CCF (t)'!K52="",0,'CCF (t)'!K52))</f>
        <v>0.19999999999999996</v>
      </c>
      <c r="L52" s="252">
        <f>IF($C52="","",IF('NUOS (t)'!L52="",0,'NUOS (t)'!L52)-IF('CCF (t)'!L52="",0,'CCF (t)'!L52))</f>
        <v>0</v>
      </c>
      <c r="M52" s="252">
        <f>IF($C52="","",IF('NUOS (t)'!M52="",0,'NUOS (t)'!M52)-IF('CCF (t)'!M52="",0,'CCF (t)'!M52))</f>
        <v>0</v>
      </c>
      <c r="N52" s="252">
        <f>IF($C52="","",IF('NUOS (t)'!N52="",0,'NUOS (t)'!N52)-IF('CCF (t)'!N52="",0,'CCF (t)'!N52))</f>
        <v>0</v>
      </c>
      <c r="O52" s="252">
        <f>IF($C52="","",IF('NUOS (t)'!O52="",0,'NUOS (t)'!O52)-IF('CCF (t)'!O52="",0,'CCF (t)'!O52))</f>
        <v>0</v>
      </c>
      <c r="P52" s="252">
        <f>IF($C52="","",IF('NUOS (t)'!P52="",0,'NUOS (t)'!P52)-IF('CCF (t)'!P52="",0,'CCF (t)'!P52))</f>
        <v>0</v>
      </c>
      <c r="Q52" s="252">
        <f>IF($C52="","",IF('NUOS (t)'!Q52="",0,'NUOS (t)'!Q52)-IF('CCF (t)'!Q52="",0,'CCF (t)'!Q52))</f>
        <v>4</v>
      </c>
      <c r="R52" s="252">
        <f>IF($C52="","",IF('NUOS (t)'!R52="",0,'NUOS (t)'!R52)-IF('CCF (t)'!R52="",0,'CCF (t)'!R52))</f>
        <v>0</v>
      </c>
      <c r="S52" s="252">
        <f>IF($C52="","",IF('NUOS (t)'!S52="",0,'NUOS (t)'!S52)-IF('CCF (t)'!S52="",0,'CCF (t)'!S52))</f>
        <v>4</v>
      </c>
      <c r="T52" s="198"/>
      <c r="U52" s="198"/>
      <c r="V52" s="198"/>
      <c r="W52" s="198"/>
      <c r="X52" s="198"/>
      <c r="Y52" s="198"/>
      <c r="Z52" s="198"/>
      <c r="AA52" s="198"/>
      <c r="AB52" s="195"/>
      <c r="AC52" s="213">
        <f>IFERROR($G52*'Q (t)'!$G52/1000,0)</f>
        <v>800</v>
      </c>
      <c r="AD52" s="213">
        <f>SUMPRODUCT($H52:$O52,'Q (t)'!$H52:$O52)/100</f>
        <v>795</v>
      </c>
      <c r="AE52" s="213">
        <f>SUMPRODUCT($P52:$W52,'Q (t)'!$P52:$W52)/1000</f>
        <v>1200</v>
      </c>
      <c r="AF52" s="213">
        <f>SUMPRODUCT($X52:$AA52,'Q (t)'!$X52:$AA52)/1000</f>
        <v>0</v>
      </c>
      <c r="AG52" s="213">
        <f t="shared" si="2"/>
        <v>2795</v>
      </c>
      <c r="AH52" s="205"/>
    </row>
    <row r="53" spans="3:34" s="24" customFormat="1" x14ac:dyDescent="0.2"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f>IF($C53="","",IF('NUOS (t)'!G53="",0,'NUOS (t)'!G53)-IF('CCF (t)'!G53="",0,'CCF (t)'!G53))</f>
        <v>800000</v>
      </c>
      <c r="H53" s="252">
        <f>IF($C53="","",IF('NUOS (t)'!H53="",0,'NUOS (t)'!H53)-IF('CCF (t)'!H53="",0,'CCF (t)'!H53))</f>
        <v>0</v>
      </c>
      <c r="I53" s="252">
        <f>IF($C53="","",IF('NUOS (t)'!I53="",0,'NUOS (t)'!I53)-IF('CCF (t)'!I53="",0,'CCF (t)'!I53))</f>
        <v>1.4999999999999998</v>
      </c>
      <c r="J53" s="252">
        <f>IF($C53="","",IF('NUOS (t)'!J53="",0,'NUOS (t)'!J53)-IF('CCF (t)'!J53="",0,'CCF (t)'!J53))</f>
        <v>1</v>
      </c>
      <c r="K53" s="252">
        <f>IF($C53="","",IF('NUOS (t)'!K53="",0,'NUOS (t)'!K53)-IF('CCF (t)'!K53="",0,'CCF (t)'!K53))</f>
        <v>0.19999999999999996</v>
      </c>
      <c r="L53" s="252">
        <f>IF($C53="","",IF('NUOS (t)'!L53="",0,'NUOS (t)'!L53)-IF('CCF (t)'!L53="",0,'CCF (t)'!L53))</f>
        <v>0</v>
      </c>
      <c r="M53" s="252">
        <f>IF($C53="","",IF('NUOS (t)'!M53="",0,'NUOS (t)'!M53)-IF('CCF (t)'!M53="",0,'CCF (t)'!M53))</f>
        <v>0</v>
      </c>
      <c r="N53" s="252">
        <f>IF($C53="","",IF('NUOS (t)'!N53="",0,'NUOS (t)'!N53)-IF('CCF (t)'!N53="",0,'CCF (t)'!N53))</f>
        <v>0</v>
      </c>
      <c r="O53" s="252">
        <f>IF($C53="","",IF('NUOS (t)'!O53="",0,'NUOS (t)'!O53)-IF('CCF (t)'!O53="",0,'CCF (t)'!O53))</f>
        <v>0</v>
      </c>
      <c r="P53" s="252">
        <f>IF($C53="","",IF('NUOS (t)'!P53="",0,'NUOS (t)'!P53)-IF('CCF (t)'!P53="",0,'CCF (t)'!P53))</f>
        <v>0</v>
      </c>
      <c r="Q53" s="252">
        <f>IF($C53="","",IF('NUOS (t)'!Q53="",0,'NUOS (t)'!Q53)-IF('CCF (t)'!Q53="",0,'CCF (t)'!Q53))</f>
        <v>4</v>
      </c>
      <c r="R53" s="252">
        <f>IF($C53="","",IF('NUOS (t)'!R53="",0,'NUOS (t)'!R53)-IF('CCF (t)'!R53="",0,'CCF (t)'!R53))</f>
        <v>0</v>
      </c>
      <c r="S53" s="252">
        <f>IF($C53="","",IF('NUOS (t)'!S53="",0,'NUOS (t)'!S53)-IF('CCF (t)'!S53="",0,'CCF (t)'!S53))</f>
        <v>4</v>
      </c>
      <c r="T53" s="198"/>
      <c r="U53" s="198"/>
      <c r="V53" s="198"/>
      <c r="W53" s="198"/>
      <c r="X53" s="198"/>
      <c r="Y53" s="198"/>
      <c r="Z53" s="198"/>
      <c r="AA53" s="198"/>
      <c r="AB53" s="195"/>
      <c r="AC53" s="213">
        <f>IFERROR($G53*'Q (t)'!$G53/1000,0)</f>
        <v>800</v>
      </c>
      <c r="AD53" s="213">
        <f>SUMPRODUCT($H53:$O53,'Q (t)'!$H53:$O53)/100</f>
        <v>795</v>
      </c>
      <c r="AE53" s="213">
        <f>SUMPRODUCT($P53:$W53,'Q (t)'!$P53:$W53)/1000</f>
        <v>1200</v>
      </c>
      <c r="AF53" s="213">
        <f>SUMPRODUCT($X53:$AA53,'Q (t)'!$X53:$AA53)/1000</f>
        <v>0</v>
      </c>
      <c r="AG53" s="213">
        <f t="shared" si="2"/>
        <v>2795</v>
      </c>
      <c r="AH53" s="205"/>
    </row>
    <row r="54" spans="3:34" s="24" customFormat="1" x14ac:dyDescent="0.2"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f>IF($C54="","",IF('NUOS (t)'!G54="",0,'NUOS (t)'!G54)-IF('CCF (t)'!G54="",0,'CCF (t)'!G54))</f>
        <v>800000</v>
      </c>
      <c r="H54" s="252">
        <f>IF($C54="","",IF('NUOS (t)'!H54="",0,'NUOS (t)'!H54)-IF('CCF (t)'!H54="",0,'CCF (t)'!H54))</f>
        <v>0</v>
      </c>
      <c r="I54" s="252">
        <f>IF($C54="","",IF('NUOS (t)'!I54="",0,'NUOS (t)'!I54)-IF('CCF (t)'!I54="",0,'CCF (t)'!I54))</f>
        <v>2.5</v>
      </c>
      <c r="J54" s="252">
        <f>IF($C54="","",IF('NUOS (t)'!J54="",0,'NUOS (t)'!J54)-IF('CCF (t)'!J54="",0,'CCF (t)'!J54))</f>
        <v>1.9999999999999998</v>
      </c>
      <c r="K54" s="252">
        <f>IF($C54="","",IF('NUOS (t)'!K54="",0,'NUOS (t)'!K54)-IF('CCF (t)'!K54="",0,'CCF (t)'!K54))</f>
        <v>1.2</v>
      </c>
      <c r="L54" s="252">
        <f>IF($C54="","",IF('NUOS (t)'!L54="",0,'NUOS (t)'!L54)-IF('CCF (t)'!L54="",0,'CCF (t)'!L54))</f>
        <v>0</v>
      </c>
      <c r="M54" s="252">
        <f>IF($C54="","",IF('NUOS (t)'!M54="",0,'NUOS (t)'!M54)-IF('CCF (t)'!M54="",0,'CCF (t)'!M54))</f>
        <v>0</v>
      </c>
      <c r="N54" s="252">
        <f>IF($C54="","",IF('NUOS (t)'!N54="",0,'NUOS (t)'!N54)-IF('CCF (t)'!N54="",0,'CCF (t)'!N54))</f>
        <v>0</v>
      </c>
      <c r="O54" s="252">
        <f>IF($C54="","",IF('NUOS (t)'!O54="",0,'NUOS (t)'!O54)-IF('CCF (t)'!O54="",0,'CCF (t)'!O54))</f>
        <v>0</v>
      </c>
      <c r="P54" s="252">
        <f>IF($C54="","",IF('NUOS (t)'!P54="",0,'NUOS (t)'!P54)-IF('CCF (t)'!P54="",0,'CCF (t)'!P54))</f>
        <v>0</v>
      </c>
      <c r="Q54" s="252">
        <f>IF($C54="","",IF('NUOS (t)'!Q54="",0,'NUOS (t)'!Q54)-IF('CCF (t)'!Q54="",0,'CCF (t)'!Q54))</f>
        <v>0</v>
      </c>
      <c r="R54" s="252">
        <f>IF($C54="","",IF('NUOS (t)'!R54="",0,'NUOS (t)'!R54)-IF('CCF (t)'!R54="",0,'CCF (t)'!R54))</f>
        <v>0</v>
      </c>
      <c r="S54" s="252">
        <f>IF($C54="","",IF('NUOS (t)'!S54="",0,'NUOS (t)'!S54)-IF('CCF (t)'!S54="",0,'CCF (t)'!S54))</f>
        <v>0</v>
      </c>
      <c r="T54" s="198"/>
      <c r="U54" s="198"/>
      <c r="V54" s="198"/>
      <c r="W54" s="198"/>
      <c r="X54" s="198"/>
      <c r="Y54" s="198"/>
      <c r="Z54" s="198"/>
      <c r="AA54" s="198"/>
      <c r="AB54" s="195"/>
      <c r="AC54" s="213">
        <f>IFERROR($G54*'Q (t)'!$G54/1000,0)</f>
        <v>800</v>
      </c>
      <c r="AD54" s="213">
        <f>SUMPRODUCT($H54:$O54,'Q (t)'!$H54:$O54)/100</f>
        <v>1945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2745</v>
      </c>
      <c r="AH54" s="205"/>
    </row>
    <row r="55" spans="3:34" s="24" customFormat="1" x14ac:dyDescent="0.2"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f>IF($C55="","",IF('NUOS (t)'!G55="",0,'NUOS (t)'!G55)-IF('CCF (t)'!G55="",0,'CCF (t)'!G55))</f>
        <v>800000</v>
      </c>
      <c r="H55" s="252">
        <f>IF($C55="","",IF('NUOS (t)'!H55="",0,'NUOS (t)'!H55)-IF('CCF (t)'!H55="",0,'CCF (t)'!H55))</f>
        <v>0</v>
      </c>
      <c r="I55" s="252">
        <f>IF($C55="","",IF('NUOS (t)'!I55="",0,'NUOS (t)'!I55)-IF('CCF (t)'!I55="",0,'CCF (t)'!I55))</f>
        <v>1.4999999999999998</v>
      </c>
      <c r="J55" s="252">
        <f>IF($C55="","",IF('NUOS (t)'!J55="",0,'NUOS (t)'!J55)-IF('CCF (t)'!J55="",0,'CCF (t)'!J55))</f>
        <v>1</v>
      </c>
      <c r="K55" s="252">
        <f>IF($C55="","",IF('NUOS (t)'!K55="",0,'NUOS (t)'!K55)-IF('CCF (t)'!K55="",0,'CCF (t)'!K55))</f>
        <v>0.19999999999999996</v>
      </c>
      <c r="L55" s="252">
        <f>IF($C55="","",IF('NUOS (t)'!L55="",0,'NUOS (t)'!L55)-IF('CCF (t)'!L55="",0,'CCF (t)'!L55))</f>
        <v>0</v>
      </c>
      <c r="M55" s="252">
        <f>IF($C55="","",IF('NUOS (t)'!M55="",0,'NUOS (t)'!M55)-IF('CCF (t)'!M55="",0,'CCF (t)'!M55))</f>
        <v>0</v>
      </c>
      <c r="N55" s="252">
        <f>IF($C55="","",IF('NUOS (t)'!N55="",0,'NUOS (t)'!N55)-IF('CCF (t)'!N55="",0,'CCF (t)'!N55))</f>
        <v>0</v>
      </c>
      <c r="O55" s="252">
        <f>IF($C55="","",IF('NUOS (t)'!O55="",0,'NUOS (t)'!O55)-IF('CCF (t)'!O55="",0,'CCF (t)'!O55))</f>
        <v>0</v>
      </c>
      <c r="P55" s="252">
        <f>IF($C55="","",IF('NUOS (t)'!P55="",0,'NUOS (t)'!P55)-IF('CCF (t)'!P55="",0,'CCF (t)'!P55))</f>
        <v>0</v>
      </c>
      <c r="Q55" s="252">
        <f>IF($C55="","",IF('NUOS (t)'!Q55="",0,'NUOS (t)'!Q55)-IF('CCF (t)'!Q55="",0,'CCF (t)'!Q55))</f>
        <v>4</v>
      </c>
      <c r="R55" s="252">
        <f>IF($C55="","",IF('NUOS (t)'!R55="",0,'NUOS (t)'!R55)-IF('CCF (t)'!R55="",0,'CCF (t)'!R55))</f>
        <v>0</v>
      </c>
      <c r="S55" s="252">
        <f>IF($C55="","",IF('NUOS (t)'!S55="",0,'NUOS (t)'!S55)-IF('CCF (t)'!S55="",0,'CCF (t)'!S55))</f>
        <v>4</v>
      </c>
      <c r="T55" s="198"/>
      <c r="U55" s="198"/>
      <c r="V55" s="198"/>
      <c r="W55" s="198"/>
      <c r="X55" s="198"/>
      <c r="Y55" s="198"/>
      <c r="Z55" s="198"/>
      <c r="AA55" s="198"/>
      <c r="AB55" s="195"/>
      <c r="AC55" s="213">
        <f>IFERROR($G55*'Q (t)'!$G55/1000,0)</f>
        <v>800</v>
      </c>
      <c r="AD55" s="213">
        <f>SUMPRODUCT($H55:$O55,'Q (t)'!$H55:$O55)/100</f>
        <v>795</v>
      </c>
      <c r="AE55" s="213">
        <f>SUMPRODUCT($P55:$W55,'Q (t)'!$P55:$W55)/1000</f>
        <v>1200</v>
      </c>
      <c r="AF55" s="213">
        <f>SUMPRODUCT($X55:$AA55,'Q (t)'!$X55:$AA55)/1000</f>
        <v>0</v>
      </c>
      <c r="AG55" s="213">
        <f t="shared" si="2"/>
        <v>2795</v>
      </c>
      <c r="AH55" s="205"/>
    </row>
    <row r="56" spans="3:34" s="24" customFormat="1" x14ac:dyDescent="0.2"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f>IF($C56="","",IF('NUOS (t)'!G56="",0,'NUOS (t)'!G56)-IF('CCF (t)'!G56="",0,'CCF (t)'!G56))</f>
        <v>800000</v>
      </c>
      <c r="H56" s="252">
        <f>IF($C56="","",IF('NUOS (t)'!H56="",0,'NUOS (t)'!H56)-IF('CCF (t)'!H56="",0,'CCF (t)'!H56))</f>
        <v>0</v>
      </c>
      <c r="I56" s="252">
        <f>IF($C56="","",IF('NUOS (t)'!I56="",0,'NUOS (t)'!I56)-IF('CCF (t)'!I56="",0,'CCF (t)'!I56))</f>
        <v>1.4999999999999998</v>
      </c>
      <c r="J56" s="252">
        <f>IF($C56="","",IF('NUOS (t)'!J56="",0,'NUOS (t)'!J56)-IF('CCF (t)'!J56="",0,'CCF (t)'!J56))</f>
        <v>1</v>
      </c>
      <c r="K56" s="252">
        <f>IF($C56="","",IF('NUOS (t)'!K56="",0,'NUOS (t)'!K56)-IF('CCF (t)'!K56="",0,'CCF (t)'!K56))</f>
        <v>0.19999999999999996</v>
      </c>
      <c r="L56" s="252">
        <f>IF($C56="","",IF('NUOS (t)'!L56="",0,'NUOS (t)'!L56)-IF('CCF (t)'!L56="",0,'CCF (t)'!L56))</f>
        <v>0</v>
      </c>
      <c r="M56" s="252">
        <f>IF($C56="","",IF('NUOS (t)'!M56="",0,'NUOS (t)'!M56)-IF('CCF (t)'!M56="",0,'CCF (t)'!M56))</f>
        <v>0</v>
      </c>
      <c r="N56" s="252">
        <f>IF($C56="","",IF('NUOS (t)'!N56="",0,'NUOS (t)'!N56)-IF('CCF (t)'!N56="",0,'CCF (t)'!N56))</f>
        <v>0</v>
      </c>
      <c r="O56" s="252">
        <f>IF($C56="","",IF('NUOS (t)'!O56="",0,'NUOS (t)'!O56)-IF('CCF (t)'!O56="",0,'CCF (t)'!O56))</f>
        <v>0</v>
      </c>
      <c r="P56" s="252">
        <f>IF($C56="","",IF('NUOS (t)'!P56="",0,'NUOS (t)'!P56)-IF('CCF (t)'!P56="",0,'CCF (t)'!P56))</f>
        <v>0</v>
      </c>
      <c r="Q56" s="252">
        <f>IF($C56="","",IF('NUOS (t)'!Q56="",0,'NUOS (t)'!Q56)-IF('CCF (t)'!Q56="",0,'CCF (t)'!Q56))</f>
        <v>4</v>
      </c>
      <c r="R56" s="252">
        <f>IF($C56="","",IF('NUOS (t)'!R56="",0,'NUOS (t)'!R56)-IF('CCF (t)'!R56="",0,'CCF (t)'!R56))</f>
        <v>0</v>
      </c>
      <c r="S56" s="252">
        <f>IF($C56="","",IF('NUOS (t)'!S56="",0,'NUOS (t)'!S56)-IF('CCF (t)'!S56="",0,'CCF (t)'!S56))</f>
        <v>4</v>
      </c>
      <c r="T56" s="198"/>
      <c r="U56" s="198"/>
      <c r="V56" s="198"/>
      <c r="W56" s="198"/>
      <c r="X56" s="198"/>
      <c r="Y56" s="198"/>
      <c r="Z56" s="198"/>
      <c r="AA56" s="198"/>
      <c r="AB56" s="195"/>
      <c r="AC56" s="213">
        <f>IFERROR($G56*'Q (t)'!$G56/1000,0)</f>
        <v>800</v>
      </c>
      <c r="AD56" s="213">
        <f>SUMPRODUCT($H56:$O56,'Q (t)'!$H56:$O56)/100</f>
        <v>795</v>
      </c>
      <c r="AE56" s="213">
        <f>SUMPRODUCT($P56:$W56,'Q (t)'!$P56:$W56)/1000</f>
        <v>1200</v>
      </c>
      <c r="AF56" s="213">
        <f>SUMPRODUCT($X56:$AA56,'Q (t)'!$X56:$AA56)/1000</f>
        <v>0</v>
      </c>
      <c r="AG56" s="213">
        <f t="shared" si="2"/>
        <v>2795</v>
      </c>
      <c r="AH56" s="205"/>
    </row>
    <row r="57" spans="3:34" s="24" customFormat="1" x14ac:dyDescent="0.2"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f>IF($C57="","",IF('NUOS (t)'!G57="",0,'NUOS (t)'!G57)-IF('CCF (t)'!G57="",0,'CCF (t)'!G57))</f>
        <v>800000</v>
      </c>
      <c r="H57" s="252">
        <f>IF($C57="","",IF('NUOS (t)'!H57="",0,'NUOS (t)'!H57)-IF('CCF (t)'!H57="",0,'CCF (t)'!H57))</f>
        <v>0</v>
      </c>
      <c r="I57" s="252">
        <f>IF($C57="","",IF('NUOS (t)'!I57="",0,'NUOS (t)'!I57)-IF('CCF (t)'!I57="",0,'CCF (t)'!I57))</f>
        <v>1.4999999999999998</v>
      </c>
      <c r="J57" s="252">
        <f>IF($C57="","",IF('NUOS (t)'!J57="",0,'NUOS (t)'!J57)-IF('CCF (t)'!J57="",0,'CCF (t)'!J57))</f>
        <v>1</v>
      </c>
      <c r="K57" s="252">
        <f>IF($C57="","",IF('NUOS (t)'!K57="",0,'NUOS (t)'!K57)-IF('CCF (t)'!K57="",0,'CCF (t)'!K57))</f>
        <v>0.19999999999999996</v>
      </c>
      <c r="L57" s="252">
        <f>IF($C57="","",IF('NUOS (t)'!L57="",0,'NUOS (t)'!L57)-IF('CCF (t)'!L57="",0,'CCF (t)'!L57))</f>
        <v>0</v>
      </c>
      <c r="M57" s="252">
        <f>IF($C57="","",IF('NUOS (t)'!M57="",0,'NUOS (t)'!M57)-IF('CCF (t)'!M57="",0,'CCF (t)'!M57))</f>
        <v>0</v>
      </c>
      <c r="N57" s="252">
        <f>IF($C57="","",IF('NUOS (t)'!N57="",0,'NUOS (t)'!N57)-IF('CCF (t)'!N57="",0,'CCF (t)'!N57))</f>
        <v>0</v>
      </c>
      <c r="O57" s="252">
        <f>IF($C57="","",IF('NUOS (t)'!O57="",0,'NUOS (t)'!O57)-IF('CCF (t)'!O57="",0,'CCF (t)'!O57))</f>
        <v>0</v>
      </c>
      <c r="P57" s="252">
        <f>IF($C57="","",IF('NUOS (t)'!P57="",0,'NUOS (t)'!P57)-IF('CCF (t)'!P57="",0,'CCF (t)'!P57))</f>
        <v>0</v>
      </c>
      <c r="Q57" s="252">
        <f>IF($C57="","",IF('NUOS (t)'!Q57="",0,'NUOS (t)'!Q57)-IF('CCF (t)'!Q57="",0,'CCF (t)'!Q57))</f>
        <v>4</v>
      </c>
      <c r="R57" s="252">
        <f>IF($C57="","",IF('NUOS (t)'!R57="",0,'NUOS (t)'!R57)-IF('CCF (t)'!R57="",0,'CCF (t)'!R57))</f>
        <v>0</v>
      </c>
      <c r="S57" s="252">
        <f>IF($C57="","",IF('NUOS (t)'!S57="",0,'NUOS (t)'!S57)-IF('CCF (t)'!S57="",0,'CCF (t)'!S57))</f>
        <v>4</v>
      </c>
      <c r="T57" s="198"/>
      <c r="U57" s="198"/>
      <c r="V57" s="198"/>
      <c r="W57" s="198"/>
      <c r="X57" s="198"/>
      <c r="Y57" s="198"/>
      <c r="Z57" s="198"/>
      <c r="AA57" s="198"/>
      <c r="AB57" s="195"/>
      <c r="AC57" s="213">
        <f>IFERROR($G57*'Q (t)'!$G57/1000,0)</f>
        <v>800</v>
      </c>
      <c r="AD57" s="213">
        <f>SUMPRODUCT($H57:$O57,'Q (t)'!$H57:$O57)/100</f>
        <v>795</v>
      </c>
      <c r="AE57" s="213">
        <f>SUMPRODUCT($P57:$W57,'Q (t)'!$P57:$W57)/1000</f>
        <v>1200</v>
      </c>
      <c r="AF57" s="213">
        <f>SUMPRODUCT($X57:$AA57,'Q (t)'!$X57:$AA57)/1000</f>
        <v>0</v>
      </c>
      <c r="AG57" s="213">
        <f t="shared" si="2"/>
        <v>2795</v>
      </c>
      <c r="AH57" s="205"/>
    </row>
    <row r="58" spans="3:34" s="24" customFormat="1" x14ac:dyDescent="0.2"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f>IF($C58="","",IF('NUOS (t)'!G58="",0,'NUOS (t)'!G58)-IF('CCF (t)'!G58="",0,'CCF (t)'!G58))</f>
        <v>800000</v>
      </c>
      <c r="H58" s="252">
        <f>IF($C58="","",IF('NUOS (t)'!H58="",0,'NUOS (t)'!H58)-IF('CCF (t)'!H58="",0,'CCF (t)'!H58))</f>
        <v>0</v>
      </c>
      <c r="I58" s="252">
        <f>IF($C58="","",IF('NUOS (t)'!I58="",0,'NUOS (t)'!I58)-IF('CCF (t)'!I58="",0,'CCF (t)'!I58))</f>
        <v>1.4999999999999998</v>
      </c>
      <c r="J58" s="252">
        <f>IF($C58="","",IF('NUOS (t)'!J58="",0,'NUOS (t)'!J58)-IF('CCF (t)'!J58="",0,'CCF (t)'!J58))</f>
        <v>1</v>
      </c>
      <c r="K58" s="252">
        <f>IF($C58="","",IF('NUOS (t)'!K58="",0,'NUOS (t)'!K58)-IF('CCF (t)'!K58="",0,'CCF (t)'!K58))</f>
        <v>0.19999999999999996</v>
      </c>
      <c r="L58" s="252">
        <f>IF($C58="","",IF('NUOS (t)'!L58="",0,'NUOS (t)'!L58)-IF('CCF (t)'!L58="",0,'CCF (t)'!L58))</f>
        <v>0</v>
      </c>
      <c r="M58" s="252">
        <f>IF($C58="","",IF('NUOS (t)'!M58="",0,'NUOS (t)'!M58)-IF('CCF (t)'!M58="",0,'CCF (t)'!M58))</f>
        <v>0</v>
      </c>
      <c r="N58" s="252">
        <f>IF($C58="","",IF('NUOS (t)'!N58="",0,'NUOS (t)'!N58)-IF('CCF (t)'!N58="",0,'CCF (t)'!N58))</f>
        <v>0</v>
      </c>
      <c r="O58" s="252">
        <f>IF($C58="","",IF('NUOS (t)'!O58="",0,'NUOS (t)'!O58)-IF('CCF (t)'!O58="",0,'CCF (t)'!O58))</f>
        <v>0</v>
      </c>
      <c r="P58" s="252">
        <f>IF($C58="","",IF('NUOS (t)'!P58="",0,'NUOS (t)'!P58)-IF('CCF (t)'!P58="",0,'CCF (t)'!P58))</f>
        <v>0</v>
      </c>
      <c r="Q58" s="252">
        <f>IF($C58="","",IF('NUOS (t)'!Q58="",0,'NUOS (t)'!Q58)-IF('CCF (t)'!Q58="",0,'CCF (t)'!Q58))</f>
        <v>4</v>
      </c>
      <c r="R58" s="252">
        <f>IF($C58="","",IF('NUOS (t)'!R58="",0,'NUOS (t)'!R58)-IF('CCF (t)'!R58="",0,'CCF (t)'!R58))</f>
        <v>0</v>
      </c>
      <c r="S58" s="252">
        <f>IF($C58="","",IF('NUOS (t)'!S58="",0,'NUOS (t)'!S58)-IF('CCF (t)'!S58="",0,'CCF (t)'!S58))</f>
        <v>4</v>
      </c>
      <c r="T58" s="198"/>
      <c r="U58" s="198"/>
      <c r="V58" s="198"/>
      <c r="W58" s="198"/>
      <c r="X58" s="198"/>
      <c r="Y58" s="198"/>
      <c r="Z58" s="198"/>
      <c r="AA58" s="198"/>
      <c r="AB58" s="195"/>
      <c r="AC58" s="213">
        <f>IFERROR($G58*'Q (t)'!$G58/1000,0)</f>
        <v>800</v>
      </c>
      <c r="AD58" s="213">
        <f>SUMPRODUCT($H58:$O58,'Q (t)'!$H58:$O58)/100</f>
        <v>795</v>
      </c>
      <c r="AE58" s="213">
        <f>SUMPRODUCT($P58:$W58,'Q (t)'!$P58:$W58)/1000</f>
        <v>1200</v>
      </c>
      <c r="AF58" s="213">
        <f>SUMPRODUCT($X58:$AA58,'Q (t)'!$X58:$AA58)/1000</f>
        <v>0</v>
      </c>
      <c r="AG58" s="213">
        <f t="shared" si="2"/>
        <v>2795</v>
      </c>
      <c r="AH58" s="205"/>
    </row>
    <row r="59" spans="3:34" s="24" customFormat="1" x14ac:dyDescent="0.2"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f>IF($C59="","",IF('NUOS (t)'!G59="",0,'NUOS (t)'!G59)-IF('CCF (t)'!G59="",0,'CCF (t)'!G59))</f>
        <v>800000</v>
      </c>
      <c r="H59" s="252">
        <f>IF($C59="","",IF('NUOS (t)'!H59="",0,'NUOS (t)'!H59)-IF('CCF (t)'!H59="",0,'CCF (t)'!H59))</f>
        <v>0</v>
      </c>
      <c r="I59" s="252">
        <f>IF($C59="","",IF('NUOS (t)'!I59="",0,'NUOS (t)'!I59)-IF('CCF (t)'!I59="",0,'CCF (t)'!I59))</f>
        <v>1.4999999999999998</v>
      </c>
      <c r="J59" s="252">
        <f>IF($C59="","",IF('NUOS (t)'!J59="",0,'NUOS (t)'!J59)-IF('CCF (t)'!J59="",0,'CCF (t)'!J59))</f>
        <v>1</v>
      </c>
      <c r="K59" s="252">
        <f>IF($C59="","",IF('NUOS (t)'!K59="",0,'NUOS (t)'!K59)-IF('CCF (t)'!K59="",0,'CCF (t)'!K59))</f>
        <v>0.19999999999999996</v>
      </c>
      <c r="L59" s="252">
        <f>IF($C59="","",IF('NUOS (t)'!L59="",0,'NUOS (t)'!L59)-IF('CCF (t)'!L59="",0,'CCF (t)'!L59))</f>
        <v>0</v>
      </c>
      <c r="M59" s="252">
        <f>IF($C59="","",IF('NUOS (t)'!M59="",0,'NUOS (t)'!M59)-IF('CCF (t)'!M59="",0,'CCF (t)'!M59))</f>
        <v>0</v>
      </c>
      <c r="N59" s="252">
        <f>IF($C59="","",IF('NUOS (t)'!N59="",0,'NUOS (t)'!N59)-IF('CCF (t)'!N59="",0,'CCF (t)'!N59))</f>
        <v>0</v>
      </c>
      <c r="O59" s="252">
        <f>IF($C59="","",IF('NUOS (t)'!O59="",0,'NUOS (t)'!O59)-IF('CCF (t)'!O59="",0,'CCF (t)'!O59))</f>
        <v>0</v>
      </c>
      <c r="P59" s="252">
        <f>IF($C59="","",IF('NUOS (t)'!P59="",0,'NUOS (t)'!P59)-IF('CCF (t)'!P59="",0,'CCF (t)'!P59))</f>
        <v>0</v>
      </c>
      <c r="Q59" s="252">
        <f>IF($C59="","",IF('NUOS (t)'!Q59="",0,'NUOS (t)'!Q59)-IF('CCF (t)'!Q59="",0,'CCF (t)'!Q59))</f>
        <v>4</v>
      </c>
      <c r="R59" s="252">
        <f>IF($C59="","",IF('NUOS (t)'!R59="",0,'NUOS (t)'!R59)-IF('CCF (t)'!R59="",0,'CCF (t)'!R59))</f>
        <v>0</v>
      </c>
      <c r="S59" s="252">
        <f>IF($C59="","",IF('NUOS (t)'!S59="",0,'NUOS (t)'!S59)-IF('CCF (t)'!S59="",0,'CCF (t)'!S59))</f>
        <v>4</v>
      </c>
      <c r="T59" s="198"/>
      <c r="U59" s="198"/>
      <c r="V59" s="198"/>
      <c r="W59" s="198"/>
      <c r="X59" s="198"/>
      <c r="Y59" s="198"/>
      <c r="Z59" s="198"/>
      <c r="AA59" s="198"/>
      <c r="AB59" s="195"/>
      <c r="AC59" s="213">
        <f>IFERROR($G59*'Q (t)'!$G59/1000,0)</f>
        <v>800</v>
      </c>
      <c r="AD59" s="213">
        <f>SUMPRODUCT($H59:$O59,'Q (t)'!$H59:$O59)/100</f>
        <v>795</v>
      </c>
      <c r="AE59" s="213">
        <f>SUMPRODUCT($P59:$W59,'Q (t)'!$P59:$W59)/1000</f>
        <v>1200</v>
      </c>
      <c r="AF59" s="213">
        <f>SUMPRODUCT($X59:$AA59,'Q (t)'!$X59:$AA59)/1000</f>
        <v>0</v>
      </c>
      <c r="AG59" s="213">
        <f t="shared" si="2"/>
        <v>2795</v>
      </c>
      <c r="AH59" s="205"/>
    </row>
    <row r="60" spans="3:34" s="24" customFormat="1" x14ac:dyDescent="0.2"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f>IF($C60="","",IF('NUOS (t)'!G60="",0,'NUOS (t)'!G60)-IF('CCF (t)'!G60="",0,'CCF (t)'!G60))</f>
        <v>800000</v>
      </c>
      <c r="H60" s="252">
        <f>IF($C60="","",IF('NUOS (t)'!H60="",0,'NUOS (t)'!H60)-IF('CCF (t)'!H60="",0,'CCF (t)'!H60))</f>
        <v>0</v>
      </c>
      <c r="I60" s="252">
        <f>IF($C60="","",IF('NUOS (t)'!I60="",0,'NUOS (t)'!I60)-IF('CCF (t)'!I60="",0,'CCF (t)'!I60))</f>
        <v>1.4999999999999998</v>
      </c>
      <c r="J60" s="252">
        <f>IF($C60="","",IF('NUOS (t)'!J60="",0,'NUOS (t)'!J60)-IF('CCF (t)'!J60="",0,'CCF (t)'!J60))</f>
        <v>1</v>
      </c>
      <c r="K60" s="252">
        <f>IF($C60="","",IF('NUOS (t)'!K60="",0,'NUOS (t)'!K60)-IF('CCF (t)'!K60="",0,'CCF (t)'!K60))</f>
        <v>0.19999999999999996</v>
      </c>
      <c r="L60" s="252">
        <f>IF($C60="","",IF('NUOS (t)'!L60="",0,'NUOS (t)'!L60)-IF('CCF (t)'!L60="",0,'CCF (t)'!L60))</f>
        <v>0</v>
      </c>
      <c r="M60" s="252">
        <f>IF($C60="","",IF('NUOS (t)'!M60="",0,'NUOS (t)'!M60)-IF('CCF (t)'!M60="",0,'CCF (t)'!M60))</f>
        <v>0</v>
      </c>
      <c r="N60" s="252">
        <f>IF($C60="","",IF('NUOS (t)'!N60="",0,'NUOS (t)'!N60)-IF('CCF (t)'!N60="",0,'CCF (t)'!N60))</f>
        <v>0</v>
      </c>
      <c r="O60" s="252">
        <f>IF($C60="","",IF('NUOS (t)'!O60="",0,'NUOS (t)'!O60)-IF('CCF (t)'!O60="",0,'CCF (t)'!O60))</f>
        <v>0</v>
      </c>
      <c r="P60" s="252">
        <f>IF($C60="","",IF('NUOS (t)'!P60="",0,'NUOS (t)'!P60)-IF('CCF (t)'!P60="",0,'CCF (t)'!P60))</f>
        <v>0</v>
      </c>
      <c r="Q60" s="252">
        <f>IF($C60="","",IF('NUOS (t)'!Q60="",0,'NUOS (t)'!Q60)-IF('CCF (t)'!Q60="",0,'CCF (t)'!Q60))</f>
        <v>4</v>
      </c>
      <c r="R60" s="252">
        <f>IF($C60="","",IF('NUOS (t)'!R60="",0,'NUOS (t)'!R60)-IF('CCF (t)'!R60="",0,'CCF (t)'!R60))</f>
        <v>0</v>
      </c>
      <c r="S60" s="252">
        <f>IF($C60="","",IF('NUOS (t)'!S60="",0,'NUOS (t)'!S60)-IF('CCF (t)'!S60="",0,'CCF (t)'!S60))</f>
        <v>4</v>
      </c>
      <c r="T60" s="198"/>
      <c r="U60" s="198"/>
      <c r="V60" s="198"/>
      <c r="W60" s="198"/>
      <c r="X60" s="198"/>
      <c r="Y60" s="198"/>
      <c r="Z60" s="198"/>
      <c r="AA60" s="198"/>
      <c r="AB60" s="195"/>
      <c r="AC60" s="213">
        <f>IFERROR($G60*'Q (t)'!$G60/1000,0)</f>
        <v>800</v>
      </c>
      <c r="AD60" s="213">
        <f>SUMPRODUCT($H60:$O60,'Q (t)'!$H60:$O60)/100</f>
        <v>795</v>
      </c>
      <c r="AE60" s="213">
        <f>SUMPRODUCT($P60:$W60,'Q (t)'!$P60:$W60)/1000</f>
        <v>1200</v>
      </c>
      <c r="AF60" s="213">
        <f>SUMPRODUCT($X60:$AA60,'Q (t)'!$X60:$AA60)/1000</f>
        <v>0</v>
      </c>
      <c r="AG60" s="213">
        <f t="shared" si="2"/>
        <v>2795</v>
      </c>
      <c r="AH60" s="205"/>
    </row>
    <row r="61" spans="3:34" s="24" customFormat="1" x14ac:dyDescent="0.2"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f>IF($C61="","",IF('NUOS (t)'!G61="",0,'NUOS (t)'!G61)-IF('CCF (t)'!G61="",0,'CCF (t)'!G61))</f>
        <v>800000</v>
      </c>
      <c r="H61" s="252">
        <f>IF($C61="","",IF('NUOS (t)'!H61="",0,'NUOS (t)'!H61)-IF('CCF (t)'!H61="",0,'CCF (t)'!H61))</f>
        <v>0</v>
      </c>
      <c r="I61" s="252">
        <f>IF($C61="","",IF('NUOS (t)'!I61="",0,'NUOS (t)'!I61)-IF('CCF (t)'!I61="",0,'CCF (t)'!I61))</f>
        <v>1.4999999999999998</v>
      </c>
      <c r="J61" s="252">
        <f>IF($C61="","",IF('NUOS (t)'!J61="",0,'NUOS (t)'!J61)-IF('CCF (t)'!J61="",0,'CCF (t)'!J61))</f>
        <v>1</v>
      </c>
      <c r="K61" s="252">
        <f>IF($C61="","",IF('NUOS (t)'!K61="",0,'NUOS (t)'!K61)-IF('CCF (t)'!K61="",0,'CCF (t)'!K61))</f>
        <v>0.19999999999999996</v>
      </c>
      <c r="L61" s="252">
        <f>IF($C61="","",IF('NUOS (t)'!L61="",0,'NUOS (t)'!L61)-IF('CCF (t)'!L61="",0,'CCF (t)'!L61))</f>
        <v>0</v>
      </c>
      <c r="M61" s="252">
        <f>IF($C61="","",IF('NUOS (t)'!M61="",0,'NUOS (t)'!M61)-IF('CCF (t)'!M61="",0,'CCF (t)'!M61))</f>
        <v>0</v>
      </c>
      <c r="N61" s="252">
        <f>IF($C61="","",IF('NUOS (t)'!N61="",0,'NUOS (t)'!N61)-IF('CCF (t)'!N61="",0,'CCF (t)'!N61))</f>
        <v>0</v>
      </c>
      <c r="O61" s="252">
        <f>IF($C61="","",IF('NUOS (t)'!O61="",0,'NUOS (t)'!O61)-IF('CCF (t)'!O61="",0,'CCF (t)'!O61))</f>
        <v>0</v>
      </c>
      <c r="P61" s="252">
        <f>IF($C61="","",IF('NUOS (t)'!P61="",0,'NUOS (t)'!P61)-IF('CCF (t)'!P61="",0,'CCF (t)'!P61))</f>
        <v>0</v>
      </c>
      <c r="Q61" s="252">
        <f>IF($C61="","",IF('NUOS (t)'!Q61="",0,'NUOS (t)'!Q61)-IF('CCF (t)'!Q61="",0,'CCF (t)'!Q61))</f>
        <v>4</v>
      </c>
      <c r="R61" s="252">
        <f>IF($C61="","",IF('NUOS (t)'!R61="",0,'NUOS (t)'!R61)-IF('CCF (t)'!R61="",0,'CCF (t)'!R61))</f>
        <v>0</v>
      </c>
      <c r="S61" s="252">
        <f>IF($C61="","",IF('NUOS (t)'!S61="",0,'NUOS (t)'!S61)-IF('CCF (t)'!S61="",0,'CCF (t)'!S61))</f>
        <v>4</v>
      </c>
      <c r="T61" s="198"/>
      <c r="U61" s="198"/>
      <c r="V61" s="198"/>
      <c r="W61" s="198"/>
      <c r="X61" s="198"/>
      <c r="Y61" s="198"/>
      <c r="Z61" s="198"/>
      <c r="AA61" s="198"/>
      <c r="AB61" s="195"/>
      <c r="AC61" s="213">
        <f>IFERROR($G61*'Q (t)'!$G61/1000,0)</f>
        <v>800</v>
      </c>
      <c r="AD61" s="213">
        <f>SUMPRODUCT($H61:$O61,'Q (t)'!$H61:$O61)/100</f>
        <v>795</v>
      </c>
      <c r="AE61" s="213">
        <f>SUMPRODUCT($P61:$W61,'Q (t)'!$P61:$W61)/1000</f>
        <v>1200</v>
      </c>
      <c r="AF61" s="213">
        <f>SUMPRODUCT($X61:$AA61,'Q (t)'!$X61:$AA61)/1000</f>
        <v>0</v>
      </c>
      <c r="AG61" s="213">
        <f t="shared" si="2"/>
        <v>2795</v>
      </c>
      <c r="AH61" s="205"/>
    </row>
    <row r="62" spans="3:34" s="24" customFormat="1" x14ac:dyDescent="0.2"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f>IF($C62="","",IF('NUOS (t)'!G62="",0,'NUOS (t)'!G62)-IF('CCF (t)'!G62="",0,'CCF (t)'!G62))</f>
        <v>800000</v>
      </c>
      <c r="H62" s="252">
        <f>IF($C62="","",IF('NUOS (t)'!H62="",0,'NUOS (t)'!H62)-IF('CCF (t)'!H62="",0,'CCF (t)'!H62))</f>
        <v>0</v>
      </c>
      <c r="I62" s="252">
        <f>IF($C62="","",IF('NUOS (t)'!I62="",0,'NUOS (t)'!I62)-IF('CCF (t)'!I62="",0,'CCF (t)'!I62))</f>
        <v>1.4999999999999998</v>
      </c>
      <c r="J62" s="252">
        <f>IF($C62="","",IF('NUOS (t)'!J62="",0,'NUOS (t)'!J62)-IF('CCF (t)'!J62="",0,'CCF (t)'!J62))</f>
        <v>1</v>
      </c>
      <c r="K62" s="252">
        <f>IF($C62="","",IF('NUOS (t)'!K62="",0,'NUOS (t)'!K62)-IF('CCF (t)'!K62="",0,'CCF (t)'!K62))</f>
        <v>0.19999999999999996</v>
      </c>
      <c r="L62" s="252">
        <f>IF($C62="","",IF('NUOS (t)'!L62="",0,'NUOS (t)'!L62)-IF('CCF (t)'!L62="",0,'CCF (t)'!L62))</f>
        <v>0</v>
      </c>
      <c r="M62" s="252">
        <f>IF($C62="","",IF('NUOS (t)'!M62="",0,'NUOS (t)'!M62)-IF('CCF (t)'!M62="",0,'CCF (t)'!M62))</f>
        <v>0</v>
      </c>
      <c r="N62" s="252">
        <f>IF($C62="","",IF('NUOS (t)'!N62="",0,'NUOS (t)'!N62)-IF('CCF (t)'!N62="",0,'CCF (t)'!N62))</f>
        <v>0</v>
      </c>
      <c r="O62" s="252">
        <f>IF($C62="","",IF('NUOS (t)'!O62="",0,'NUOS (t)'!O62)-IF('CCF (t)'!O62="",0,'CCF (t)'!O62))</f>
        <v>0</v>
      </c>
      <c r="P62" s="252">
        <f>IF($C62="","",IF('NUOS (t)'!P62="",0,'NUOS (t)'!P62)-IF('CCF (t)'!P62="",0,'CCF (t)'!P62))</f>
        <v>0</v>
      </c>
      <c r="Q62" s="252">
        <f>IF($C62="","",IF('NUOS (t)'!Q62="",0,'NUOS (t)'!Q62)-IF('CCF (t)'!Q62="",0,'CCF (t)'!Q62))</f>
        <v>4</v>
      </c>
      <c r="R62" s="252">
        <f>IF($C62="","",IF('NUOS (t)'!R62="",0,'NUOS (t)'!R62)-IF('CCF (t)'!R62="",0,'CCF (t)'!R62))</f>
        <v>0</v>
      </c>
      <c r="S62" s="252">
        <f>IF($C62="","",IF('NUOS (t)'!S62="",0,'NUOS (t)'!S62)-IF('CCF (t)'!S62="",0,'CCF (t)'!S62))</f>
        <v>4</v>
      </c>
      <c r="T62" s="198"/>
      <c r="U62" s="198"/>
      <c r="V62" s="198"/>
      <c r="W62" s="198"/>
      <c r="X62" s="198"/>
      <c r="Y62" s="198"/>
      <c r="Z62" s="198"/>
      <c r="AA62" s="198"/>
      <c r="AB62" s="195"/>
      <c r="AC62" s="213">
        <f>IFERROR($G62*'Q (t)'!$G62/1000,0)</f>
        <v>800</v>
      </c>
      <c r="AD62" s="213">
        <f>SUMPRODUCT($H62:$O62,'Q (t)'!$H62:$O62)/100</f>
        <v>795</v>
      </c>
      <c r="AE62" s="213">
        <f>SUMPRODUCT($P62:$W62,'Q (t)'!$P62:$W62)/1000</f>
        <v>1200</v>
      </c>
      <c r="AF62" s="213">
        <f>SUMPRODUCT($X62:$AA62,'Q (t)'!$X62:$AA62)/1000</f>
        <v>0</v>
      </c>
      <c r="AG62" s="213">
        <f t="shared" si="2"/>
        <v>2795</v>
      </c>
      <c r="AH62" s="205"/>
    </row>
    <row r="63" spans="3:34" s="24" customFormat="1" x14ac:dyDescent="0.2"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f>IF($C63="","",IF('NUOS (t)'!G63="",0,'NUOS (t)'!G63)-IF('CCF (t)'!G63="",0,'CCF (t)'!G63))</f>
        <v>800000</v>
      </c>
      <c r="H63" s="252">
        <f>IF($C63="","",IF('NUOS (t)'!H63="",0,'NUOS (t)'!H63)-IF('CCF (t)'!H63="",0,'CCF (t)'!H63))</f>
        <v>0</v>
      </c>
      <c r="I63" s="252">
        <f>IF($C63="","",IF('NUOS (t)'!I63="",0,'NUOS (t)'!I63)-IF('CCF (t)'!I63="",0,'CCF (t)'!I63))</f>
        <v>1.4999999999999998</v>
      </c>
      <c r="J63" s="252">
        <f>IF($C63="","",IF('NUOS (t)'!J63="",0,'NUOS (t)'!J63)-IF('CCF (t)'!J63="",0,'CCF (t)'!J63))</f>
        <v>1</v>
      </c>
      <c r="K63" s="252">
        <f>IF($C63="","",IF('NUOS (t)'!K63="",0,'NUOS (t)'!K63)-IF('CCF (t)'!K63="",0,'CCF (t)'!K63))</f>
        <v>0.19999999999999996</v>
      </c>
      <c r="L63" s="252">
        <f>IF($C63="","",IF('NUOS (t)'!L63="",0,'NUOS (t)'!L63)-IF('CCF (t)'!L63="",0,'CCF (t)'!L63))</f>
        <v>0</v>
      </c>
      <c r="M63" s="252">
        <f>IF($C63="","",IF('NUOS (t)'!M63="",0,'NUOS (t)'!M63)-IF('CCF (t)'!M63="",0,'CCF (t)'!M63))</f>
        <v>0</v>
      </c>
      <c r="N63" s="252">
        <f>IF($C63="","",IF('NUOS (t)'!N63="",0,'NUOS (t)'!N63)-IF('CCF (t)'!N63="",0,'CCF (t)'!N63))</f>
        <v>0</v>
      </c>
      <c r="O63" s="252">
        <f>IF($C63="","",IF('NUOS (t)'!O63="",0,'NUOS (t)'!O63)-IF('CCF (t)'!O63="",0,'CCF (t)'!O63))</f>
        <v>0</v>
      </c>
      <c r="P63" s="252">
        <f>IF($C63="","",IF('NUOS (t)'!P63="",0,'NUOS (t)'!P63)-IF('CCF (t)'!P63="",0,'CCF (t)'!P63))</f>
        <v>0</v>
      </c>
      <c r="Q63" s="252">
        <f>IF($C63="","",IF('NUOS (t)'!Q63="",0,'NUOS (t)'!Q63)-IF('CCF (t)'!Q63="",0,'CCF (t)'!Q63))</f>
        <v>4</v>
      </c>
      <c r="R63" s="252">
        <f>IF($C63="","",IF('NUOS (t)'!R63="",0,'NUOS (t)'!R63)-IF('CCF (t)'!R63="",0,'CCF (t)'!R63))</f>
        <v>0</v>
      </c>
      <c r="S63" s="252">
        <f>IF($C63="","",IF('NUOS (t)'!S63="",0,'NUOS (t)'!S63)-IF('CCF (t)'!S63="",0,'CCF (t)'!S63))</f>
        <v>4</v>
      </c>
      <c r="T63" s="198"/>
      <c r="U63" s="198"/>
      <c r="V63" s="198"/>
      <c r="W63" s="198"/>
      <c r="X63" s="198"/>
      <c r="Y63" s="198"/>
      <c r="Z63" s="198"/>
      <c r="AA63" s="198"/>
      <c r="AB63" s="195"/>
      <c r="AC63" s="213">
        <f>IFERROR($G63*'Q (t)'!$G63/1000,0)</f>
        <v>800</v>
      </c>
      <c r="AD63" s="213">
        <f>SUMPRODUCT($H63:$O63,'Q (t)'!$H63:$O63)/100</f>
        <v>795</v>
      </c>
      <c r="AE63" s="213">
        <f>SUMPRODUCT($P63:$W63,'Q (t)'!$P63:$W63)/1000</f>
        <v>1200</v>
      </c>
      <c r="AF63" s="213">
        <f>SUMPRODUCT($X63:$AA63,'Q (t)'!$X63:$AA63)/1000</f>
        <v>0</v>
      </c>
      <c r="AG63" s="213">
        <f t="shared" si="2"/>
        <v>2795</v>
      </c>
      <c r="AH63" s="205"/>
    </row>
    <row r="64" spans="3:34" s="24" customFormat="1" x14ac:dyDescent="0.2"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f>IF($C64="","",IF('NUOS (t)'!G64="",0,'NUOS (t)'!G64)-IF('CCF (t)'!G64="",0,'CCF (t)'!G64))</f>
        <v>800000</v>
      </c>
      <c r="H64" s="252">
        <f>IF($C64="","",IF('NUOS (t)'!H64="",0,'NUOS (t)'!H64)-IF('CCF (t)'!H64="",0,'CCF (t)'!H64))</f>
        <v>0</v>
      </c>
      <c r="I64" s="252">
        <f>IF($C64="","",IF('NUOS (t)'!I64="",0,'NUOS (t)'!I64)-IF('CCF (t)'!I64="",0,'CCF (t)'!I64))</f>
        <v>1.4999999999999998</v>
      </c>
      <c r="J64" s="252">
        <f>IF($C64="","",IF('NUOS (t)'!J64="",0,'NUOS (t)'!J64)-IF('CCF (t)'!J64="",0,'CCF (t)'!J64))</f>
        <v>1</v>
      </c>
      <c r="K64" s="252">
        <f>IF($C64="","",IF('NUOS (t)'!K64="",0,'NUOS (t)'!K64)-IF('CCF (t)'!K64="",0,'CCF (t)'!K64))</f>
        <v>0.19999999999999996</v>
      </c>
      <c r="L64" s="252">
        <f>IF($C64="","",IF('NUOS (t)'!L64="",0,'NUOS (t)'!L64)-IF('CCF (t)'!L64="",0,'CCF (t)'!L64))</f>
        <v>0</v>
      </c>
      <c r="M64" s="252">
        <f>IF($C64="","",IF('NUOS (t)'!M64="",0,'NUOS (t)'!M64)-IF('CCF (t)'!M64="",0,'CCF (t)'!M64))</f>
        <v>0</v>
      </c>
      <c r="N64" s="252">
        <f>IF($C64="","",IF('NUOS (t)'!N64="",0,'NUOS (t)'!N64)-IF('CCF (t)'!N64="",0,'CCF (t)'!N64))</f>
        <v>0</v>
      </c>
      <c r="O64" s="252">
        <f>IF($C64="","",IF('NUOS (t)'!O64="",0,'NUOS (t)'!O64)-IF('CCF (t)'!O64="",0,'CCF (t)'!O64))</f>
        <v>0</v>
      </c>
      <c r="P64" s="252">
        <f>IF($C64="","",IF('NUOS (t)'!P64="",0,'NUOS (t)'!P64)-IF('CCF (t)'!P64="",0,'CCF (t)'!P64))</f>
        <v>0</v>
      </c>
      <c r="Q64" s="252">
        <f>IF($C64="","",IF('NUOS (t)'!Q64="",0,'NUOS (t)'!Q64)-IF('CCF (t)'!Q64="",0,'CCF (t)'!Q64))</f>
        <v>4</v>
      </c>
      <c r="R64" s="252">
        <f>IF($C64="","",IF('NUOS (t)'!R64="",0,'NUOS (t)'!R64)-IF('CCF (t)'!R64="",0,'CCF (t)'!R64))</f>
        <v>0</v>
      </c>
      <c r="S64" s="252">
        <f>IF($C64="","",IF('NUOS (t)'!S64="",0,'NUOS (t)'!S64)-IF('CCF (t)'!S64="",0,'CCF (t)'!S64))</f>
        <v>4</v>
      </c>
      <c r="T64" s="198"/>
      <c r="U64" s="198"/>
      <c r="V64" s="198"/>
      <c r="W64" s="198"/>
      <c r="X64" s="198"/>
      <c r="Y64" s="198"/>
      <c r="Z64" s="198"/>
      <c r="AA64" s="198"/>
      <c r="AB64" s="195"/>
      <c r="AC64" s="213">
        <f>IFERROR($G64*'Q (t)'!$G64/1000,0)</f>
        <v>800</v>
      </c>
      <c r="AD64" s="213">
        <f>SUMPRODUCT($H64:$O64,'Q (t)'!$H64:$O64)/100</f>
        <v>795</v>
      </c>
      <c r="AE64" s="213">
        <f>SUMPRODUCT($P64:$W64,'Q (t)'!$P64:$W64)/1000</f>
        <v>1200</v>
      </c>
      <c r="AF64" s="213">
        <f>SUMPRODUCT($X64:$AA64,'Q (t)'!$X64:$AA64)/1000</f>
        <v>0</v>
      </c>
      <c r="AG64" s="213">
        <f>SUM(AC64:AF64)</f>
        <v>2795</v>
      </c>
      <c r="AH64" s="205"/>
    </row>
    <row r="65" spans="1:34" s="24" customFormat="1" x14ac:dyDescent="0.2"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tr">
        <f>IF($C65="","",IF('NUOS (t)'!G65="",0,'NUOS (t)'!G65)-IF('CCF (t)'!G65="",0,'CCF (t)'!G65))</f>
        <v/>
      </c>
      <c r="H65" s="252" t="str">
        <f>IF($C65="","",IF('NUOS (t)'!H65="",0,'NUOS (t)'!H65)-IF('CCF (t)'!H65="",0,'CCF (t)'!H65))</f>
        <v/>
      </c>
      <c r="I65" s="252" t="str">
        <f>IF($C65="","",IF('NUOS (t)'!I65="",0,'NUOS (t)'!I65)-IF('CCF (t)'!I65="",0,'CCF (t)'!I65))</f>
        <v/>
      </c>
      <c r="J65" s="252" t="str">
        <f>IF($C65="","",IF('NUOS (t)'!J65="",0,'NUOS (t)'!J65)-IF('CCF (t)'!J65="",0,'CCF (t)'!J65))</f>
        <v/>
      </c>
      <c r="K65" s="252" t="str">
        <f>IF($C65="","",IF('NUOS (t)'!K65="",0,'NUOS (t)'!K65)-IF('CCF (t)'!K65="",0,'CCF (t)'!K65))</f>
        <v/>
      </c>
      <c r="L65" s="252" t="str">
        <f>IF($C65="","",IF('NUOS (t)'!L65="",0,'NUOS (t)'!L65)-IF('CCF (t)'!L65="",0,'CCF (t)'!L65))</f>
        <v/>
      </c>
      <c r="M65" s="252" t="str">
        <f>IF($C65="","",IF('NUOS (t)'!M65="",0,'NUOS (t)'!M65)-IF('CCF (t)'!M65="",0,'CCF (t)'!M65))</f>
        <v/>
      </c>
      <c r="N65" s="252" t="str">
        <f>IF($C65="","",IF('NUOS (t)'!N65="",0,'NUOS (t)'!N65)-IF('CCF (t)'!N65="",0,'CCF (t)'!N65))</f>
        <v/>
      </c>
      <c r="O65" s="252" t="str">
        <f>IF($C65="","",IF('NUOS (t)'!O65="",0,'NUOS (t)'!O65)-IF('CCF (t)'!O65="",0,'CCF (t)'!O65))</f>
        <v/>
      </c>
      <c r="P65" s="252" t="str">
        <f>IF($C65="","",IF('NUOS (t)'!P65="",0,'NUOS (t)'!P65)-IF('CCF (t)'!P65="",0,'CCF (t)'!P65))</f>
        <v/>
      </c>
      <c r="Q65" s="252" t="str">
        <f>IF($C65="","",IF('NUOS (t)'!Q65="",0,'NUOS (t)'!Q65)-IF('CCF (t)'!Q65="",0,'CCF (t)'!Q65))</f>
        <v/>
      </c>
      <c r="R65" s="252" t="str">
        <f>IF($C65="","",IF('NUOS (t)'!R65="",0,'NUOS (t)'!R65)-IF('CCF (t)'!R65="",0,'CCF (t)'!R65))</f>
        <v/>
      </c>
      <c r="S65" s="252" t="str">
        <f>IF($C65="","",IF('NUOS (t)'!S65="",0,'NUOS (t)'!S65)-IF('CCF (t)'!S65="",0,'CCF (t)'!S65))</f>
        <v/>
      </c>
      <c r="T65" s="198"/>
      <c r="U65" s="198"/>
      <c r="V65" s="198"/>
      <c r="W65" s="198"/>
      <c r="X65" s="198"/>
      <c r="Y65" s="198"/>
      <c r="Z65" s="198"/>
      <c r="AA65" s="198"/>
      <c r="AB65" s="19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  <c r="AH65" s="205"/>
    </row>
    <row r="66" spans="1:34" s="24" customFormat="1" x14ac:dyDescent="0.2"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tr">
        <f>IF($C66="","",IF('NUOS (t)'!G66="",0,'NUOS (t)'!G66)-IF('CCF (t)'!G66="",0,'CCF (t)'!G66))</f>
        <v/>
      </c>
      <c r="H66" s="252" t="str">
        <f>IF($C66="","",IF('NUOS (t)'!H66="",0,'NUOS (t)'!H66)-IF('CCF (t)'!H66="",0,'CCF (t)'!H66))</f>
        <v/>
      </c>
      <c r="I66" s="252" t="str">
        <f>IF($C66="","",IF('NUOS (t)'!I66="",0,'NUOS (t)'!I66)-IF('CCF (t)'!I66="",0,'CCF (t)'!I66))</f>
        <v/>
      </c>
      <c r="J66" s="252" t="str">
        <f>IF($C66="","",IF('NUOS (t)'!J66="",0,'NUOS (t)'!J66)-IF('CCF (t)'!J66="",0,'CCF (t)'!J66))</f>
        <v/>
      </c>
      <c r="K66" s="252" t="str">
        <f>IF($C66="","",IF('NUOS (t)'!K66="",0,'NUOS (t)'!K66)-IF('CCF (t)'!K66="",0,'CCF (t)'!K66))</f>
        <v/>
      </c>
      <c r="L66" s="252" t="str">
        <f>IF($C66="","",IF('NUOS (t)'!L66="",0,'NUOS (t)'!L66)-IF('CCF (t)'!L66="",0,'CCF (t)'!L66))</f>
        <v/>
      </c>
      <c r="M66" s="252" t="str">
        <f>IF($C66="","",IF('NUOS (t)'!M66="",0,'NUOS (t)'!M66)-IF('CCF (t)'!M66="",0,'CCF (t)'!M66))</f>
        <v/>
      </c>
      <c r="N66" s="252" t="str">
        <f>IF($C66="","",IF('NUOS (t)'!N66="",0,'NUOS (t)'!N66)-IF('CCF (t)'!N66="",0,'CCF (t)'!N66))</f>
        <v/>
      </c>
      <c r="O66" s="252" t="str">
        <f>IF($C66="","",IF('NUOS (t)'!O66="",0,'NUOS (t)'!O66)-IF('CCF (t)'!O66="",0,'CCF (t)'!O66))</f>
        <v/>
      </c>
      <c r="P66" s="252" t="str">
        <f>IF($C66="","",IF('NUOS (t)'!P66="",0,'NUOS (t)'!P66)-IF('CCF (t)'!P66="",0,'CCF (t)'!P66))</f>
        <v/>
      </c>
      <c r="Q66" s="252" t="str">
        <f>IF($C66="","",IF('NUOS (t)'!Q66="",0,'NUOS (t)'!Q66)-IF('CCF (t)'!Q66="",0,'CCF (t)'!Q66))</f>
        <v/>
      </c>
      <c r="R66" s="252" t="str">
        <f>IF($C66="","",IF('NUOS (t)'!R66="",0,'NUOS (t)'!R66)-IF('CCF (t)'!R66="",0,'CCF (t)'!R66))</f>
        <v/>
      </c>
      <c r="S66" s="252" t="str">
        <f>IF($C66="","",IF('NUOS (t)'!S66="",0,'NUOS (t)'!S66)-IF('CCF (t)'!S66="",0,'CCF (t)'!S66))</f>
        <v/>
      </c>
      <c r="T66" s="198"/>
      <c r="U66" s="198"/>
      <c r="V66" s="198"/>
      <c r="W66" s="198"/>
      <c r="X66" s="198"/>
      <c r="Y66" s="198"/>
      <c r="Z66" s="198"/>
      <c r="AA66" s="198"/>
      <c r="AB66" s="19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  <c r="AH66" s="205"/>
    </row>
    <row r="67" spans="1:34" s="203" customFormat="1" x14ac:dyDescent="0.2">
      <c r="A67" s="225"/>
      <c r="B67" s="225"/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10000</v>
      </c>
      <c r="AD67" s="284">
        <f>SUBTOTAL(9,AD68:AD73)</f>
        <v>19360</v>
      </c>
      <c r="AE67" s="284">
        <f>SUBTOTAL(9,AE68:AE73)</f>
        <v>8160</v>
      </c>
      <c r="AF67" s="284">
        <f>SUBTOTAL(9,AF68:AF73)</f>
        <v>0</v>
      </c>
      <c r="AG67" s="284">
        <f>SUBTOTAL(9,AG68:AG73)</f>
        <v>37520</v>
      </c>
      <c r="AH67" s="205"/>
    </row>
    <row r="68" spans="1:34" s="24" customFormat="1" x14ac:dyDescent="0.2"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f>IF($C68="","",IF('NUOS (t)'!G68="",0,'NUOS (t)'!G68)-IF('CCF (t)'!G68="",0,'CCF (t)'!G68))</f>
        <v>2500000</v>
      </c>
      <c r="H68" s="252">
        <f>IF($C68="","",IF('NUOS (t)'!H68="",0,'NUOS (t)'!H68)-IF('CCF (t)'!H68="",0,'CCF (t)'!H68))</f>
        <v>0</v>
      </c>
      <c r="I68" s="252">
        <f>IF($C68="","",IF('NUOS (t)'!I68="",0,'NUOS (t)'!I68)-IF('CCF (t)'!I68="",0,'CCF (t)'!I68))</f>
        <v>4</v>
      </c>
      <c r="J68" s="252">
        <f>IF($C68="","",IF('NUOS (t)'!J68="",0,'NUOS (t)'!J68)-IF('CCF (t)'!J68="",0,'CCF (t)'!J68))</f>
        <v>0.5</v>
      </c>
      <c r="K68" s="252">
        <f>IF($C68="","",IF('NUOS (t)'!K68="",0,'NUOS (t)'!K68)-IF('CCF (t)'!K68="",0,'CCF (t)'!K68))</f>
        <v>0.1</v>
      </c>
      <c r="L68" s="252">
        <f>IF($C68="","",IF('NUOS (t)'!L68="",0,'NUOS (t)'!L68)-IF('CCF (t)'!L68="",0,'CCF (t)'!L68))</f>
        <v>0</v>
      </c>
      <c r="M68" s="252">
        <f>IF($C68="","",IF('NUOS (t)'!M68="",0,'NUOS (t)'!M68)-IF('CCF (t)'!M68="",0,'CCF (t)'!M68))</f>
        <v>0</v>
      </c>
      <c r="N68" s="252">
        <f>IF($C68="","",IF('NUOS (t)'!N68="",0,'NUOS (t)'!N68)-IF('CCF (t)'!N68="",0,'CCF (t)'!N68))</f>
        <v>0</v>
      </c>
      <c r="O68" s="252">
        <f>IF($C68="","",IF('NUOS (t)'!O68="",0,'NUOS (t)'!O68)-IF('CCF (t)'!O68="",0,'CCF (t)'!O68))</f>
        <v>0</v>
      </c>
      <c r="P68" s="252">
        <f>IF($C68="","",IF('NUOS (t)'!P68="",0,'NUOS (t)'!P68)-IF('CCF (t)'!P68="",0,'CCF (t)'!P68))</f>
        <v>0</v>
      </c>
      <c r="Q68" s="252">
        <f>IF($C68="","",IF('NUOS (t)'!Q68="",0,'NUOS (t)'!Q68)-IF('CCF (t)'!Q68="",0,'CCF (t)'!Q68))</f>
        <v>1.7</v>
      </c>
      <c r="R68" s="252">
        <f>IF($C68="","",IF('NUOS (t)'!R68="",0,'NUOS (t)'!R68)-IF('CCF (t)'!R68="",0,'CCF (t)'!R68))</f>
        <v>0</v>
      </c>
      <c r="S68" s="252">
        <f>IF($C68="","",IF('NUOS (t)'!S68="",0,'NUOS (t)'!S68)-IF('CCF (t)'!S68="",0,'CCF (t)'!S68))</f>
        <v>1.7</v>
      </c>
      <c r="T68" s="198"/>
      <c r="U68" s="198"/>
      <c r="V68" s="198"/>
      <c r="W68" s="198"/>
      <c r="X68" s="198"/>
      <c r="Y68" s="198"/>
      <c r="Z68" s="198"/>
      <c r="AA68" s="198"/>
      <c r="AB68" s="195"/>
      <c r="AC68" s="213">
        <f>IFERROR($G68*'Q (t)'!$G68/1000,0)</f>
        <v>2500</v>
      </c>
      <c r="AD68" s="213">
        <f>SUMPRODUCT($H68:$O68,'Q (t)'!$H68:$O68)/100</f>
        <v>4840</v>
      </c>
      <c r="AE68" s="213">
        <f>SUMPRODUCT($P68:$W68,'Q (t)'!$P68:$W68)/1000</f>
        <v>2040</v>
      </c>
      <c r="AF68" s="213">
        <f>SUMPRODUCT($X68:$AA68,'Q (t)'!$X68:$AA68)/1000</f>
        <v>0</v>
      </c>
      <c r="AG68" s="213">
        <f t="shared" ref="AG68:AG73" si="3">SUM(AC68:AF68)</f>
        <v>9380</v>
      </c>
      <c r="AH68" s="205"/>
    </row>
    <row r="69" spans="1:34" s="24" customFormat="1" x14ac:dyDescent="0.2"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f>IF($C69="","",IF('NUOS (t)'!G69="",0,'NUOS (t)'!G69)-IF('CCF (t)'!G69="",0,'CCF (t)'!G69))</f>
        <v>2500000</v>
      </c>
      <c r="H69" s="252">
        <f>IF($C69="","",IF('NUOS (t)'!H69="",0,'NUOS (t)'!H69)-IF('CCF (t)'!H69="",0,'CCF (t)'!H69))</f>
        <v>0</v>
      </c>
      <c r="I69" s="252">
        <f>IF($C69="","",IF('NUOS (t)'!I69="",0,'NUOS (t)'!I69)-IF('CCF (t)'!I69="",0,'CCF (t)'!I69))</f>
        <v>4</v>
      </c>
      <c r="J69" s="252">
        <f>IF($C69="","",IF('NUOS (t)'!J69="",0,'NUOS (t)'!J69)-IF('CCF (t)'!J69="",0,'CCF (t)'!J69))</f>
        <v>0.5</v>
      </c>
      <c r="K69" s="252">
        <f>IF($C69="","",IF('NUOS (t)'!K69="",0,'NUOS (t)'!K69)-IF('CCF (t)'!K69="",0,'CCF (t)'!K69))</f>
        <v>0.1</v>
      </c>
      <c r="L69" s="252">
        <f>IF($C69="","",IF('NUOS (t)'!L69="",0,'NUOS (t)'!L69)-IF('CCF (t)'!L69="",0,'CCF (t)'!L69))</f>
        <v>0</v>
      </c>
      <c r="M69" s="252">
        <f>IF($C69="","",IF('NUOS (t)'!M69="",0,'NUOS (t)'!M69)-IF('CCF (t)'!M69="",0,'CCF (t)'!M69))</f>
        <v>0</v>
      </c>
      <c r="N69" s="252">
        <f>IF($C69="","",IF('NUOS (t)'!N69="",0,'NUOS (t)'!N69)-IF('CCF (t)'!N69="",0,'CCF (t)'!N69))</f>
        <v>0</v>
      </c>
      <c r="O69" s="252">
        <f>IF($C69="","",IF('NUOS (t)'!O69="",0,'NUOS (t)'!O69)-IF('CCF (t)'!O69="",0,'CCF (t)'!O69))</f>
        <v>0</v>
      </c>
      <c r="P69" s="252">
        <f>IF($C69="","",IF('NUOS (t)'!P69="",0,'NUOS (t)'!P69)-IF('CCF (t)'!P69="",0,'CCF (t)'!P69))</f>
        <v>0</v>
      </c>
      <c r="Q69" s="252">
        <f>IF($C69="","",IF('NUOS (t)'!Q69="",0,'NUOS (t)'!Q69)-IF('CCF (t)'!Q69="",0,'CCF (t)'!Q69))</f>
        <v>1.7</v>
      </c>
      <c r="R69" s="252">
        <f>IF($C69="","",IF('NUOS (t)'!R69="",0,'NUOS (t)'!R69)-IF('CCF (t)'!R69="",0,'CCF (t)'!R69))</f>
        <v>0</v>
      </c>
      <c r="S69" s="252">
        <f>IF($C69="","",IF('NUOS (t)'!S69="",0,'NUOS (t)'!S69)-IF('CCF (t)'!S69="",0,'CCF (t)'!S69))</f>
        <v>1.7</v>
      </c>
      <c r="T69" s="198"/>
      <c r="U69" s="198"/>
      <c r="V69" s="198"/>
      <c r="W69" s="198"/>
      <c r="X69" s="198"/>
      <c r="Y69" s="198"/>
      <c r="Z69" s="198"/>
      <c r="AA69" s="198"/>
      <c r="AB69" s="195"/>
      <c r="AC69" s="213">
        <f>IFERROR($G69*'Q (t)'!$G69/1000,0)</f>
        <v>2500</v>
      </c>
      <c r="AD69" s="213">
        <f>SUMPRODUCT($H69:$O69,'Q (t)'!$H69:$O69)/100</f>
        <v>4840</v>
      </c>
      <c r="AE69" s="213">
        <f>SUMPRODUCT($P69:$W69,'Q (t)'!$P69:$W69)/1000</f>
        <v>2040</v>
      </c>
      <c r="AF69" s="213">
        <f>SUMPRODUCT($X69:$AA69,'Q (t)'!$X69:$AA69)/1000</f>
        <v>0</v>
      </c>
      <c r="AG69" s="213">
        <f t="shared" si="3"/>
        <v>9380</v>
      </c>
      <c r="AH69" s="205"/>
    </row>
    <row r="70" spans="1:34" s="24" customFormat="1" x14ac:dyDescent="0.2"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f>IF($C70="","",IF('NUOS (t)'!G70="",0,'NUOS (t)'!G70)-IF('CCF (t)'!G70="",0,'CCF (t)'!G70))</f>
        <v>2500000</v>
      </c>
      <c r="H70" s="252">
        <f>IF($C70="","",IF('NUOS (t)'!H70="",0,'NUOS (t)'!H70)-IF('CCF (t)'!H70="",0,'CCF (t)'!H70))</f>
        <v>0</v>
      </c>
      <c r="I70" s="252">
        <f>IF($C70="","",IF('NUOS (t)'!I70="",0,'NUOS (t)'!I70)-IF('CCF (t)'!I70="",0,'CCF (t)'!I70))</f>
        <v>4</v>
      </c>
      <c r="J70" s="252">
        <f>IF($C70="","",IF('NUOS (t)'!J70="",0,'NUOS (t)'!J70)-IF('CCF (t)'!J70="",0,'CCF (t)'!J70))</f>
        <v>0.5</v>
      </c>
      <c r="K70" s="252">
        <f>IF($C70="","",IF('NUOS (t)'!K70="",0,'NUOS (t)'!K70)-IF('CCF (t)'!K70="",0,'CCF (t)'!K70))</f>
        <v>0.1</v>
      </c>
      <c r="L70" s="252">
        <f>IF($C70="","",IF('NUOS (t)'!L70="",0,'NUOS (t)'!L70)-IF('CCF (t)'!L70="",0,'CCF (t)'!L70))</f>
        <v>0</v>
      </c>
      <c r="M70" s="252">
        <f>IF($C70="","",IF('NUOS (t)'!M70="",0,'NUOS (t)'!M70)-IF('CCF (t)'!M70="",0,'CCF (t)'!M70))</f>
        <v>0</v>
      </c>
      <c r="N70" s="252">
        <f>IF($C70="","",IF('NUOS (t)'!N70="",0,'NUOS (t)'!N70)-IF('CCF (t)'!N70="",0,'CCF (t)'!N70))</f>
        <v>0</v>
      </c>
      <c r="O70" s="252">
        <f>IF($C70="","",IF('NUOS (t)'!O70="",0,'NUOS (t)'!O70)-IF('CCF (t)'!O70="",0,'CCF (t)'!O70))</f>
        <v>0</v>
      </c>
      <c r="P70" s="252">
        <f>IF($C70="","",IF('NUOS (t)'!P70="",0,'NUOS (t)'!P70)-IF('CCF (t)'!P70="",0,'CCF (t)'!P70))</f>
        <v>0</v>
      </c>
      <c r="Q70" s="252">
        <f>IF($C70="","",IF('NUOS (t)'!Q70="",0,'NUOS (t)'!Q70)-IF('CCF (t)'!Q70="",0,'CCF (t)'!Q70))</f>
        <v>1.7</v>
      </c>
      <c r="R70" s="252">
        <f>IF($C70="","",IF('NUOS (t)'!R70="",0,'NUOS (t)'!R70)-IF('CCF (t)'!R70="",0,'CCF (t)'!R70))</f>
        <v>0</v>
      </c>
      <c r="S70" s="252">
        <f>IF($C70="","",IF('NUOS (t)'!S70="",0,'NUOS (t)'!S70)-IF('CCF (t)'!S70="",0,'CCF (t)'!S70))</f>
        <v>1.7</v>
      </c>
      <c r="T70" s="198"/>
      <c r="U70" s="198"/>
      <c r="V70" s="198"/>
      <c r="W70" s="198"/>
      <c r="X70" s="198"/>
      <c r="Y70" s="198"/>
      <c r="Z70" s="198"/>
      <c r="AA70" s="198"/>
      <c r="AB70" s="195"/>
      <c r="AC70" s="213">
        <f>IFERROR($G70*'Q (t)'!$G70/1000,0)</f>
        <v>2500</v>
      </c>
      <c r="AD70" s="213">
        <f>SUMPRODUCT($H70:$O70,'Q (t)'!$H70:$O70)/100</f>
        <v>4840</v>
      </c>
      <c r="AE70" s="213">
        <f>SUMPRODUCT($P70:$W70,'Q (t)'!$P70:$W70)/1000</f>
        <v>2040</v>
      </c>
      <c r="AF70" s="213">
        <f>SUMPRODUCT($X70:$AA70,'Q (t)'!$X70:$AA70)/1000</f>
        <v>0</v>
      </c>
      <c r="AG70" s="213">
        <f t="shared" si="3"/>
        <v>9380</v>
      </c>
      <c r="AH70" s="205"/>
    </row>
    <row r="71" spans="1:34" s="153" customFormat="1" x14ac:dyDescent="0.2"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f>IF($C71="","",IF('NUOS (t)'!G71="",0,'NUOS (t)'!G71)-IF('CCF (t)'!G71="",0,'CCF (t)'!G71))</f>
        <v>2500000</v>
      </c>
      <c r="H71" s="252">
        <f>IF($C71="","",IF('NUOS (t)'!H71="",0,'NUOS (t)'!H71)-IF('CCF (t)'!H71="",0,'CCF (t)'!H71))</f>
        <v>0</v>
      </c>
      <c r="I71" s="252">
        <f>IF($C71="","",IF('NUOS (t)'!I71="",0,'NUOS (t)'!I71)-IF('CCF (t)'!I71="",0,'CCF (t)'!I71))</f>
        <v>4</v>
      </c>
      <c r="J71" s="252">
        <f>IF($C71="","",IF('NUOS (t)'!J71="",0,'NUOS (t)'!J71)-IF('CCF (t)'!J71="",0,'CCF (t)'!J71))</f>
        <v>0.5</v>
      </c>
      <c r="K71" s="252">
        <f>IF($C71="","",IF('NUOS (t)'!K71="",0,'NUOS (t)'!K71)-IF('CCF (t)'!K71="",0,'CCF (t)'!K71))</f>
        <v>0.1</v>
      </c>
      <c r="L71" s="252">
        <f>IF($C71="","",IF('NUOS (t)'!L71="",0,'NUOS (t)'!L71)-IF('CCF (t)'!L71="",0,'CCF (t)'!L71))</f>
        <v>0</v>
      </c>
      <c r="M71" s="252">
        <f>IF($C71="","",IF('NUOS (t)'!M71="",0,'NUOS (t)'!M71)-IF('CCF (t)'!M71="",0,'CCF (t)'!M71))</f>
        <v>0</v>
      </c>
      <c r="N71" s="252">
        <f>IF($C71="","",IF('NUOS (t)'!N71="",0,'NUOS (t)'!N71)-IF('CCF (t)'!N71="",0,'CCF (t)'!N71))</f>
        <v>0</v>
      </c>
      <c r="O71" s="252">
        <f>IF($C71="","",IF('NUOS (t)'!O71="",0,'NUOS (t)'!O71)-IF('CCF (t)'!O71="",0,'CCF (t)'!O71))</f>
        <v>0</v>
      </c>
      <c r="P71" s="252">
        <f>IF($C71="","",IF('NUOS (t)'!P71="",0,'NUOS (t)'!P71)-IF('CCF (t)'!P71="",0,'CCF (t)'!P71))</f>
        <v>0</v>
      </c>
      <c r="Q71" s="252">
        <f>IF($C71="","",IF('NUOS (t)'!Q71="",0,'NUOS (t)'!Q71)-IF('CCF (t)'!Q71="",0,'CCF (t)'!Q71))</f>
        <v>1.7</v>
      </c>
      <c r="R71" s="252">
        <f>IF($C71="","",IF('NUOS (t)'!R71="",0,'NUOS (t)'!R71)-IF('CCF (t)'!R71="",0,'CCF (t)'!R71))</f>
        <v>0</v>
      </c>
      <c r="S71" s="252">
        <f>IF($C71="","",IF('NUOS (t)'!S71="",0,'NUOS (t)'!S71)-IF('CCF (t)'!S71="",0,'CCF (t)'!S71))</f>
        <v>1.7</v>
      </c>
      <c r="T71" s="198"/>
      <c r="U71" s="198"/>
      <c r="V71" s="198"/>
      <c r="W71" s="198"/>
      <c r="X71" s="198"/>
      <c r="Y71" s="198"/>
      <c r="Z71" s="198"/>
      <c r="AA71" s="198"/>
      <c r="AB71" s="195"/>
      <c r="AC71" s="213">
        <f>IFERROR($G71*'Q (t)'!$G71/1000,0)</f>
        <v>2500</v>
      </c>
      <c r="AD71" s="213">
        <f>SUMPRODUCT($H71:$O71,'Q (t)'!$H71:$O71)/100</f>
        <v>4840</v>
      </c>
      <c r="AE71" s="213">
        <f>SUMPRODUCT($P71:$W71,'Q (t)'!$P71:$W71)/1000</f>
        <v>2040</v>
      </c>
      <c r="AF71" s="213">
        <f>SUMPRODUCT($X71:$AA71,'Q (t)'!$X71:$AA71)/1000</f>
        <v>0</v>
      </c>
      <c r="AG71" s="213">
        <f t="shared" si="3"/>
        <v>9380</v>
      </c>
      <c r="AH71" s="205"/>
    </row>
    <row r="72" spans="1:34" s="24" customFormat="1" x14ac:dyDescent="0.2"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tr">
        <f>IF($C72="","",IF('NUOS (t)'!G72="",0,'NUOS (t)'!G72)-IF('CCF (t)'!G72="",0,'CCF (t)'!G72))</f>
        <v/>
      </c>
      <c r="H72" s="252" t="str">
        <f>IF($C72="","",IF('NUOS (t)'!H72="",0,'NUOS (t)'!H72)-IF('CCF (t)'!H72="",0,'CCF (t)'!H72))</f>
        <v/>
      </c>
      <c r="I72" s="252" t="str">
        <f>IF($C72="","",IF('NUOS (t)'!I72="",0,'NUOS (t)'!I72)-IF('CCF (t)'!I72="",0,'CCF (t)'!I72))</f>
        <v/>
      </c>
      <c r="J72" s="252" t="str">
        <f>IF($C72="","",IF('NUOS (t)'!J72="",0,'NUOS (t)'!J72)-IF('CCF (t)'!J72="",0,'CCF (t)'!J72))</f>
        <v/>
      </c>
      <c r="K72" s="252" t="str">
        <f>IF($C72="","",IF('NUOS (t)'!K72="",0,'NUOS (t)'!K72)-IF('CCF (t)'!K72="",0,'CCF (t)'!K72))</f>
        <v/>
      </c>
      <c r="L72" s="252" t="str">
        <f>IF($C72="","",IF('NUOS (t)'!L72="",0,'NUOS (t)'!L72)-IF('CCF (t)'!L72="",0,'CCF (t)'!L72))</f>
        <v/>
      </c>
      <c r="M72" s="252" t="str">
        <f>IF($C72="","",IF('NUOS (t)'!M72="",0,'NUOS (t)'!M72)-IF('CCF (t)'!M72="",0,'CCF (t)'!M72))</f>
        <v/>
      </c>
      <c r="N72" s="252" t="str">
        <f>IF($C72="","",IF('NUOS (t)'!N72="",0,'NUOS (t)'!N72)-IF('CCF (t)'!N72="",0,'CCF (t)'!N72))</f>
        <v/>
      </c>
      <c r="O72" s="252" t="str">
        <f>IF($C72="","",IF('NUOS (t)'!O72="",0,'NUOS (t)'!O72)-IF('CCF (t)'!O72="",0,'CCF (t)'!O72))</f>
        <v/>
      </c>
      <c r="P72" s="252" t="str">
        <f>IF($C72="","",IF('NUOS (t)'!P72="",0,'NUOS (t)'!P72)-IF('CCF (t)'!P72="",0,'CCF (t)'!P72))</f>
        <v/>
      </c>
      <c r="Q72" s="252" t="str">
        <f>IF($C72="","",IF('NUOS (t)'!Q72="",0,'NUOS (t)'!Q72)-IF('CCF (t)'!Q72="",0,'CCF (t)'!Q72))</f>
        <v/>
      </c>
      <c r="R72" s="252" t="str">
        <f>IF($C72="","",IF('NUOS (t)'!R72="",0,'NUOS (t)'!R72)-IF('CCF (t)'!R72="",0,'CCF (t)'!R72))</f>
        <v/>
      </c>
      <c r="S72" s="252" t="str">
        <f>IF($C72="","",IF('NUOS (t)'!S72="",0,'NUOS (t)'!S72)-IF('CCF (t)'!S72="",0,'CCF (t)'!S72))</f>
        <v/>
      </c>
      <c r="T72" s="198"/>
      <c r="U72" s="198"/>
      <c r="V72" s="198"/>
      <c r="W72" s="198"/>
      <c r="X72" s="198"/>
      <c r="Y72" s="198"/>
      <c r="Z72" s="198"/>
      <c r="AA72" s="198"/>
      <c r="AB72" s="19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  <c r="AH72" s="205"/>
    </row>
    <row r="73" spans="1:34" s="24" customFormat="1" x14ac:dyDescent="0.2"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tr">
        <f>IF($C73="","",IF('NUOS (t)'!G73="",0,'NUOS (t)'!G73)-IF('CCF (t)'!G73="",0,'CCF (t)'!G73))</f>
        <v/>
      </c>
      <c r="H73" s="252" t="str">
        <f>IF($C73="","",IF('NUOS (t)'!H73="",0,'NUOS (t)'!H73)-IF('CCF (t)'!H73="",0,'CCF (t)'!H73))</f>
        <v/>
      </c>
      <c r="I73" s="252" t="str">
        <f>IF($C73="","",IF('NUOS (t)'!I73="",0,'NUOS (t)'!I73)-IF('CCF (t)'!I73="",0,'CCF (t)'!I73))</f>
        <v/>
      </c>
      <c r="J73" s="252" t="str">
        <f>IF($C73="","",IF('NUOS (t)'!J73="",0,'NUOS (t)'!J73)-IF('CCF (t)'!J73="",0,'CCF (t)'!J73))</f>
        <v/>
      </c>
      <c r="K73" s="252" t="str">
        <f>IF($C73="","",IF('NUOS (t)'!K73="",0,'NUOS (t)'!K73)-IF('CCF (t)'!K73="",0,'CCF (t)'!K73))</f>
        <v/>
      </c>
      <c r="L73" s="252" t="str">
        <f>IF($C73="","",IF('NUOS (t)'!L73="",0,'NUOS (t)'!L73)-IF('CCF (t)'!L73="",0,'CCF (t)'!L73))</f>
        <v/>
      </c>
      <c r="M73" s="252" t="str">
        <f>IF($C73="","",IF('NUOS (t)'!M73="",0,'NUOS (t)'!M73)-IF('CCF (t)'!M73="",0,'CCF (t)'!M73))</f>
        <v/>
      </c>
      <c r="N73" s="252" t="str">
        <f>IF($C73="","",IF('NUOS (t)'!N73="",0,'NUOS (t)'!N73)-IF('CCF (t)'!N73="",0,'CCF (t)'!N73))</f>
        <v/>
      </c>
      <c r="O73" s="252" t="str">
        <f>IF($C73="","",IF('NUOS (t)'!O73="",0,'NUOS (t)'!O73)-IF('CCF (t)'!O73="",0,'CCF (t)'!O73))</f>
        <v/>
      </c>
      <c r="P73" s="252" t="str">
        <f>IF($C73="","",IF('NUOS (t)'!P73="",0,'NUOS (t)'!P73)-IF('CCF (t)'!P73="",0,'CCF (t)'!P73))</f>
        <v/>
      </c>
      <c r="Q73" s="252" t="str">
        <f>IF($C73="","",IF('NUOS (t)'!Q73="",0,'NUOS (t)'!Q73)-IF('CCF (t)'!Q73="",0,'CCF (t)'!Q73))</f>
        <v/>
      </c>
      <c r="R73" s="252" t="str">
        <f>IF($C73="","",IF('NUOS (t)'!R73="",0,'NUOS (t)'!R73)-IF('CCF (t)'!R73="",0,'CCF (t)'!R73))</f>
        <v/>
      </c>
      <c r="S73" s="252" t="str">
        <f>IF($C73="","",IF('NUOS (t)'!S73="",0,'NUOS (t)'!S73)-IF('CCF (t)'!S73="",0,'CCF (t)'!S73))</f>
        <v/>
      </c>
      <c r="T73" s="198"/>
      <c r="U73" s="198"/>
      <c r="V73" s="198"/>
      <c r="W73" s="198"/>
      <c r="X73" s="198"/>
      <c r="Y73" s="198"/>
      <c r="Z73" s="198"/>
      <c r="AA73" s="198"/>
      <c r="AB73" s="19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  <c r="AH73" s="205"/>
    </row>
    <row r="74" spans="1:34" s="203" customFormat="1" x14ac:dyDescent="0.2">
      <c r="A74" s="225"/>
      <c r="B74" s="225"/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11550</v>
      </c>
      <c r="AE74" s="284">
        <f>SUBTOTAL(9,AE75:AE80)</f>
        <v>0</v>
      </c>
      <c r="AF74" s="284">
        <f>SUBTOTAL(9,AF75:AF80)</f>
        <v>0</v>
      </c>
      <c r="AG74" s="284">
        <f>SUBTOTAL(9,AG75:AG80)</f>
        <v>11550</v>
      </c>
      <c r="AH74" s="205"/>
    </row>
    <row r="75" spans="1:34" s="24" customFormat="1" x14ac:dyDescent="0.2"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f>IF($C75="","",IF('NUOS (t)'!G75="",0,'NUOS (t)'!G75)-IF('CCF (t)'!G75="",0,'CCF (t)'!G75))</f>
        <v>0</v>
      </c>
      <c r="H75" s="252">
        <f>IF($C75="","",IF('NUOS (t)'!H75="",0,'NUOS (t)'!H75)-IF('CCF (t)'!H75="",0,'CCF (t)'!H75))</f>
        <v>8</v>
      </c>
      <c r="I75" s="252">
        <f>IF($C75="","",IF('NUOS (t)'!I75="",0,'NUOS (t)'!I75)-IF('CCF (t)'!I75="",0,'CCF (t)'!I75))</f>
        <v>0</v>
      </c>
      <c r="J75" s="252">
        <f>IF($C75="","",IF('NUOS (t)'!J75="",0,'NUOS (t)'!J75)-IF('CCF (t)'!J75="",0,'CCF (t)'!J75))</f>
        <v>0</v>
      </c>
      <c r="K75" s="252">
        <f>IF($C75="","",IF('NUOS (t)'!K75="",0,'NUOS (t)'!K75)-IF('CCF (t)'!K75="",0,'CCF (t)'!K75))</f>
        <v>0</v>
      </c>
      <c r="L75" s="252">
        <f>IF($C75="","",IF('NUOS (t)'!L75="",0,'NUOS (t)'!L75)-IF('CCF (t)'!L75="",0,'CCF (t)'!L75))</f>
        <v>0</v>
      </c>
      <c r="M75" s="252">
        <f>IF($C75="","",IF('NUOS (t)'!M75="",0,'NUOS (t)'!M75)-IF('CCF (t)'!M75="",0,'CCF (t)'!M75))</f>
        <v>0</v>
      </c>
      <c r="N75" s="252">
        <f>IF($C75="","",IF('NUOS (t)'!N75="",0,'NUOS (t)'!N75)-IF('CCF (t)'!N75="",0,'CCF (t)'!N75))</f>
        <v>0</v>
      </c>
      <c r="O75" s="252">
        <f>IF($C75="","",IF('NUOS (t)'!O75="",0,'NUOS (t)'!O75)-IF('CCF (t)'!O75="",0,'CCF (t)'!O75))</f>
        <v>0</v>
      </c>
      <c r="P75" s="252">
        <f>IF($C75="","",IF('NUOS (t)'!P75="",0,'NUOS (t)'!P75)-IF('CCF (t)'!P75="",0,'CCF (t)'!P75))</f>
        <v>0</v>
      </c>
      <c r="Q75" s="252">
        <f>IF($C75="","",IF('NUOS (t)'!Q75="",0,'NUOS (t)'!Q75)-IF('CCF (t)'!Q75="",0,'CCF (t)'!Q75))</f>
        <v>0</v>
      </c>
      <c r="R75" s="252">
        <f>IF($C75="","",IF('NUOS (t)'!R75="",0,'NUOS (t)'!R75)-IF('CCF (t)'!R75="",0,'CCF (t)'!R75))</f>
        <v>0</v>
      </c>
      <c r="S75" s="252">
        <f>IF($C75="","",IF('NUOS (t)'!S75="",0,'NUOS (t)'!S75)-IF('CCF (t)'!S75="",0,'CCF (t)'!S75))</f>
        <v>0</v>
      </c>
      <c r="T75" s="198"/>
      <c r="U75" s="198"/>
      <c r="V75" s="198"/>
      <c r="W75" s="198"/>
      <c r="X75" s="198"/>
      <c r="Y75" s="198"/>
      <c r="Z75" s="198"/>
      <c r="AA75" s="198"/>
      <c r="AB75" s="195"/>
      <c r="AC75" s="213">
        <f>IFERROR($G75*'Q (t)'!$G75/1000,0)</f>
        <v>0</v>
      </c>
      <c r="AD75" s="213">
        <f>SUMPRODUCT($H75:$O75,'Q (t)'!$H75:$O75)/100</f>
        <v>8000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8000</v>
      </c>
      <c r="AH75" s="205"/>
    </row>
    <row r="76" spans="1:34" s="24" customFormat="1" x14ac:dyDescent="0.2"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f>IF($C76="","",IF('NUOS (t)'!G76="",0,'NUOS (t)'!G76)-IF('CCF (t)'!G76="",0,'CCF (t)'!G76))</f>
        <v>0</v>
      </c>
      <c r="H76" s="252">
        <f>IF($C76="","",IF('NUOS (t)'!H76="",0,'NUOS (t)'!H76)-IF('CCF (t)'!H76="",0,'CCF (t)'!H76))</f>
        <v>8</v>
      </c>
      <c r="I76" s="252">
        <f>IF($C76="","",IF('NUOS (t)'!I76="",0,'NUOS (t)'!I76)-IF('CCF (t)'!I76="",0,'CCF (t)'!I76))</f>
        <v>0</v>
      </c>
      <c r="J76" s="252">
        <f>IF($C76="","",IF('NUOS (t)'!J76="",0,'NUOS (t)'!J76)-IF('CCF (t)'!J76="",0,'CCF (t)'!J76))</f>
        <v>0</v>
      </c>
      <c r="K76" s="252">
        <f>IF($C76="","",IF('NUOS (t)'!K76="",0,'NUOS (t)'!K76)-IF('CCF (t)'!K76="",0,'CCF (t)'!K76))</f>
        <v>0</v>
      </c>
      <c r="L76" s="252">
        <f>IF($C76="","",IF('NUOS (t)'!L76="",0,'NUOS (t)'!L76)-IF('CCF (t)'!L76="",0,'CCF (t)'!L76))</f>
        <v>0</v>
      </c>
      <c r="M76" s="252">
        <f>IF($C76="","",IF('NUOS (t)'!M76="",0,'NUOS (t)'!M76)-IF('CCF (t)'!M76="",0,'CCF (t)'!M76))</f>
        <v>0</v>
      </c>
      <c r="N76" s="252">
        <f>IF($C76="","",IF('NUOS (t)'!N76="",0,'NUOS (t)'!N76)-IF('CCF (t)'!N76="",0,'CCF (t)'!N76))</f>
        <v>0</v>
      </c>
      <c r="O76" s="252">
        <f>IF($C76="","",IF('NUOS (t)'!O76="",0,'NUOS (t)'!O76)-IF('CCF (t)'!O76="",0,'CCF (t)'!O76))</f>
        <v>0</v>
      </c>
      <c r="P76" s="252">
        <f>IF($C76="","",IF('NUOS (t)'!P76="",0,'NUOS (t)'!P76)-IF('CCF (t)'!P76="",0,'CCF (t)'!P76))</f>
        <v>0</v>
      </c>
      <c r="Q76" s="252">
        <f>IF($C76="","",IF('NUOS (t)'!Q76="",0,'NUOS (t)'!Q76)-IF('CCF (t)'!Q76="",0,'CCF (t)'!Q76))</f>
        <v>0</v>
      </c>
      <c r="R76" s="252">
        <f>IF($C76="","",IF('NUOS (t)'!R76="",0,'NUOS (t)'!R76)-IF('CCF (t)'!R76="",0,'CCF (t)'!R76))</f>
        <v>0</v>
      </c>
      <c r="S76" s="252">
        <f>IF($C76="","",IF('NUOS (t)'!S76="",0,'NUOS (t)'!S76)-IF('CCF (t)'!S76="",0,'CCF (t)'!S76))</f>
        <v>0</v>
      </c>
      <c r="T76" s="198"/>
      <c r="U76" s="198"/>
      <c r="V76" s="198"/>
      <c r="W76" s="198"/>
      <c r="X76" s="198"/>
      <c r="Y76" s="198"/>
      <c r="Z76" s="198"/>
      <c r="AA76" s="198"/>
      <c r="AB76" s="195"/>
      <c r="AC76" s="213">
        <f>IFERROR($G76*'Q (t)'!$G76/1000,0)</f>
        <v>0</v>
      </c>
      <c r="AD76" s="213">
        <f>SUMPRODUCT($H76:$O76,'Q (t)'!$H76:$O76)/100</f>
        <v>800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800</v>
      </c>
      <c r="AH76" s="205"/>
    </row>
    <row r="77" spans="1:34" s="24" customFormat="1" x14ac:dyDescent="0.2"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f>IF($C77="","",IF('NUOS (t)'!G77="",0,'NUOS (t)'!G77)-IF('CCF (t)'!G77="",0,'CCF (t)'!G77))</f>
        <v>0</v>
      </c>
      <c r="H77" s="252">
        <f>IF($C77="","",IF('NUOS (t)'!H77="",0,'NUOS (t)'!H77)-IF('CCF (t)'!H77="",0,'CCF (t)'!H77))</f>
        <v>0</v>
      </c>
      <c r="I77" s="252">
        <f>IF($C77="","",IF('NUOS (t)'!I77="",0,'NUOS (t)'!I77)-IF('CCF (t)'!I77="",0,'CCF (t)'!I77))</f>
        <v>0</v>
      </c>
      <c r="J77" s="252">
        <f>IF($C77="","",IF('NUOS (t)'!J77="",0,'NUOS (t)'!J77)-IF('CCF (t)'!J77="",0,'CCF (t)'!J77))</f>
        <v>0</v>
      </c>
      <c r="K77" s="252">
        <f>IF($C77="","",IF('NUOS (t)'!K77="",0,'NUOS (t)'!K77)-IF('CCF (t)'!K77="",0,'CCF (t)'!K77))</f>
        <v>0</v>
      </c>
      <c r="L77" s="252">
        <f>IF($C77="","",IF('NUOS (t)'!L77="",0,'NUOS (t)'!L77)-IF('CCF (t)'!L77="",0,'CCF (t)'!L77))</f>
        <v>7.5</v>
      </c>
      <c r="M77" s="252">
        <f>IF($C77="","",IF('NUOS (t)'!M77="",0,'NUOS (t)'!M77)-IF('CCF (t)'!M77="",0,'CCF (t)'!M77))</f>
        <v>8.5</v>
      </c>
      <c r="N77" s="252">
        <f>IF($C77="","",IF('NUOS (t)'!N77="",0,'NUOS (t)'!N77)-IF('CCF (t)'!N77="",0,'CCF (t)'!N77))</f>
        <v>0</v>
      </c>
      <c r="O77" s="252">
        <f>IF($C77="","",IF('NUOS (t)'!O77="",0,'NUOS (t)'!O77)-IF('CCF (t)'!O77="",0,'CCF (t)'!O77))</f>
        <v>0</v>
      </c>
      <c r="P77" s="252">
        <f>IF($C77="","",IF('NUOS (t)'!P77="",0,'NUOS (t)'!P77)-IF('CCF (t)'!P77="",0,'CCF (t)'!P77))</f>
        <v>0</v>
      </c>
      <c r="Q77" s="252">
        <f>IF($C77="","",IF('NUOS (t)'!Q77="",0,'NUOS (t)'!Q77)-IF('CCF (t)'!Q77="",0,'CCF (t)'!Q77))</f>
        <v>0</v>
      </c>
      <c r="R77" s="252">
        <f>IF($C77="","",IF('NUOS (t)'!R77="",0,'NUOS (t)'!R77)-IF('CCF (t)'!R77="",0,'CCF (t)'!R77))</f>
        <v>0</v>
      </c>
      <c r="S77" s="252">
        <f>IF($C77="","",IF('NUOS (t)'!S77="",0,'NUOS (t)'!S77)-IF('CCF (t)'!S77="",0,'CCF (t)'!S77))</f>
        <v>0</v>
      </c>
      <c r="T77" s="198"/>
      <c r="U77" s="198"/>
      <c r="V77" s="198"/>
      <c r="W77" s="198"/>
      <c r="X77" s="198"/>
      <c r="Y77" s="198"/>
      <c r="Z77" s="198"/>
      <c r="AA77" s="198"/>
      <c r="AB77" s="195"/>
      <c r="AC77" s="213">
        <f>IFERROR($G77*'Q (t)'!$G77/1000,0)</f>
        <v>0</v>
      </c>
      <c r="AD77" s="213">
        <f>SUMPRODUCT($H77:$O77,'Q (t)'!$H77:$O77)/100</f>
        <v>2350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2350</v>
      </c>
      <c r="AH77" s="211"/>
    </row>
    <row r="78" spans="1:34" s="24" customFormat="1" x14ac:dyDescent="0.2"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f>IF($C78="","",IF('NUOS (t)'!G78="",0,'NUOS (t)'!G78)-IF('CCF (t)'!G78="",0,'CCF (t)'!G78))</f>
        <v>0</v>
      </c>
      <c r="H78" s="252">
        <f>IF($C78="","",IF('NUOS (t)'!H78="",0,'NUOS (t)'!H78)-IF('CCF (t)'!H78="",0,'CCF (t)'!H78))</f>
        <v>8</v>
      </c>
      <c r="I78" s="252">
        <f>IF($C78="","",IF('NUOS (t)'!I78="",0,'NUOS (t)'!I78)-IF('CCF (t)'!I78="",0,'CCF (t)'!I78))</f>
        <v>0</v>
      </c>
      <c r="J78" s="252">
        <f>IF($C78="","",IF('NUOS (t)'!J78="",0,'NUOS (t)'!J78)-IF('CCF (t)'!J78="",0,'CCF (t)'!J78))</f>
        <v>0</v>
      </c>
      <c r="K78" s="252">
        <f>IF($C78="","",IF('NUOS (t)'!K78="",0,'NUOS (t)'!K78)-IF('CCF (t)'!K78="",0,'CCF (t)'!K78))</f>
        <v>0</v>
      </c>
      <c r="L78" s="252">
        <f>IF($C78="","",IF('NUOS (t)'!L78="",0,'NUOS (t)'!L78)-IF('CCF (t)'!L78="",0,'CCF (t)'!L78))</f>
        <v>0</v>
      </c>
      <c r="M78" s="252">
        <f>IF($C78="","",IF('NUOS (t)'!M78="",0,'NUOS (t)'!M78)-IF('CCF (t)'!M78="",0,'CCF (t)'!M78))</f>
        <v>0</v>
      </c>
      <c r="N78" s="252">
        <f>IF($C78="","",IF('NUOS (t)'!N78="",0,'NUOS (t)'!N78)-IF('CCF (t)'!N78="",0,'CCF (t)'!N78))</f>
        <v>0</v>
      </c>
      <c r="O78" s="252">
        <f>IF($C78="","",IF('NUOS (t)'!O78="",0,'NUOS (t)'!O78)-IF('CCF (t)'!O78="",0,'CCF (t)'!O78))</f>
        <v>0</v>
      </c>
      <c r="P78" s="252">
        <f>IF($C78="","",IF('NUOS (t)'!P78="",0,'NUOS (t)'!P78)-IF('CCF (t)'!P78="",0,'CCF (t)'!P78))</f>
        <v>0</v>
      </c>
      <c r="Q78" s="252">
        <f>IF($C78="","",IF('NUOS (t)'!Q78="",0,'NUOS (t)'!Q78)-IF('CCF (t)'!Q78="",0,'CCF (t)'!Q78))</f>
        <v>0</v>
      </c>
      <c r="R78" s="252">
        <f>IF($C78="","",IF('NUOS (t)'!R78="",0,'NUOS (t)'!R78)-IF('CCF (t)'!R78="",0,'CCF (t)'!R78))</f>
        <v>0</v>
      </c>
      <c r="S78" s="252">
        <f>IF($C78="","",IF('NUOS (t)'!S78="",0,'NUOS (t)'!S78)-IF('CCF (t)'!S78="",0,'CCF (t)'!S78))</f>
        <v>0</v>
      </c>
      <c r="T78" s="198"/>
      <c r="U78" s="198"/>
      <c r="V78" s="198"/>
      <c r="W78" s="198"/>
      <c r="X78" s="198"/>
      <c r="Y78" s="198"/>
      <c r="Z78" s="198"/>
      <c r="AA78" s="198"/>
      <c r="AB78" s="195"/>
      <c r="AC78" s="213">
        <f>IFERROR($G78*'Q (t)'!$G78/1000,0)</f>
        <v>0</v>
      </c>
      <c r="AD78" s="213">
        <f>SUMPRODUCT($H78:$O78,'Q (t)'!$H78:$O78)/100</f>
        <v>400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400</v>
      </c>
      <c r="AH78" s="211"/>
    </row>
    <row r="79" spans="1:34" s="24" customFormat="1" x14ac:dyDescent="0.2"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 t="str">
        <f>IF($C79="","",IF('NUOS (t)'!G79="",0,'NUOS (t)'!G79)-IF('CCF (t)'!G79="",0,'CCF (t)'!G79))</f>
        <v/>
      </c>
      <c r="H79" s="252" t="str">
        <f>IF($C79="","",IF('NUOS (t)'!H79="",0,'NUOS (t)'!H79)-IF('CCF (t)'!H79="",0,'CCF (t)'!H79))</f>
        <v/>
      </c>
      <c r="I79" s="252" t="str">
        <f>IF($C79="","",IF('NUOS (t)'!I79="",0,'NUOS (t)'!I79)-IF('CCF (t)'!I79="",0,'CCF (t)'!I79))</f>
        <v/>
      </c>
      <c r="J79" s="252" t="str">
        <f>IF($C79="","",IF('NUOS (t)'!J79="",0,'NUOS (t)'!J79)-IF('CCF (t)'!J79="",0,'CCF (t)'!J79))</f>
        <v/>
      </c>
      <c r="K79" s="252" t="str">
        <f>IF($C79="","",IF('NUOS (t)'!K79="",0,'NUOS (t)'!K79)-IF('CCF (t)'!K79="",0,'CCF (t)'!K79))</f>
        <v/>
      </c>
      <c r="L79" s="252" t="str">
        <f>IF($C79="","",IF('NUOS (t)'!L79="",0,'NUOS (t)'!L79)-IF('CCF (t)'!L79="",0,'CCF (t)'!L79))</f>
        <v/>
      </c>
      <c r="M79" s="252" t="str">
        <f>IF($C79="","",IF('NUOS (t)'!M79="",0,'NUOS (t)'!M79)-IF('CCF (t)'!M79="",0,'CCF (t)'!M79))</f>
        <v/>
      </c>
      <c r="N79" s="252" t="str">
        <f>IF($C79="","",IF('NUOS (t)'!N79="",0,'NUOS (t)'!N79)-IF('CCF (t)'!N79="",0,'CCF (t)'!N79))</f>
        <v/>
      </c>
      <c r="O79" s="252" t="str">
        <f>IF($C79="","",IF('NUOS (t)'!O79="",0,'NUOS (t)'!O79)-IF('CCF (t)'!O79="",0,'CCF (t)'!O79))</f>
        <v/>
      </c>
      <c r="P79" s="252" t="str">
        <f>IF($C79="","",IF('NUOS (t)'!P79="",0,'NUOS (t)'!P79)-IF('CCF (t)'!P79="",0,'CCF (t)'!P79))</f>
        <v/>
      </c>
      <c r="Q79" s="252" t="str">
        <f>IF($C79="","",IF('NUOS (t)'!Q79="",0,'NUOS (t)'!Q79)-IF('CCF (t)'!Q79="",0,'CCF (t)'!Q79))</f>
        <v/>
      </c>
      <c r="R79" s="252" t="str">
        <f>IF($C79="","",IF('NUOS (t)'!R79="",0,'NUOS (t)'!R79)-IF('CCF (t)'!R79="",0,'CCF (t)'!R79))</f>
        <v/>
      </c>
      <c r="S79" s="252" t="str">
        <f>IF($C79="","",IF('NUOS (t)'!S79="",0,'NUOS (t)'!S79)-IF('CCF (t)'!S79="",0,'CCF (t)'!S79))</f>
        <v/>
      </c>
      <c r="T79" s="198"/>
      <c r="U79" s="198"/>
      <c r="V79" s="198"/>
      <c r="W79" s="198"/>
      <c r="X79" s="198"/>
      <c r="Y79" s="198"/>
      <c r="Z79" s="198"/>
      <c r="AA79" s="198"/>
      <c r="AB79" s="195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  <c r="AH79" s="211"/>
    </row>
    <row r="80" spans="1:34" s="24" customFormat="1" x14ac:dyDescent="0.2"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tr">
        <f>IF($C80="","",IF('NUOS (t)'!G80="",0,'NUOS (t)'!G80)-IF('CCF (t)'!G80="",0,'CCF (t)'!G80))</f>
        <v/>
      </c>
      <c r="H80" s="252" t="str">
        <f>IF($C80="","",IF('NUOS (t)'!H80="",0,'NUOS (t)'!H80)-IF('CCF (t)'!H80="",0,'CCF (t)'!H80))</f>
        <v/>
      </c>
      <c r="I80" s="252" t="str">
        <f>IF($C80="","",IF('NUOS (t)'!I80="",0,'NUOS (t)'!I80)-IF('CCF (t)'!I80="",0,'CCF (t)'!I80))</f>
        <v/>
      </c>
      <c r="J80" s="252" t="str">
        <f>IF($C80="","",IF('NUOS (t)'!J80="",0,'NUOS (t)'!J80)-IF('CCF (t)'!J80="",0,'CCF (t)'!J80))</f>
        <v/>
      </c>
      <c r="K80" s="252" t="str">
        <f>IF($C80="","",IF('NUOS (t)'!K80="",0,'NUOS (t)'!K80)-IF('CCF (t)'!K80="",0,'CCF (t)'!K80))</f>
        <v/>
      </c>
      <c r="L80" s="252" t="str">
        <f>IF($C80="","",IF('NUOS (t)'!L80="",0,'NUOS (t)'!L80)-IF('CCF (t)'!L80="",0,'CCF (t)'!L80))</f>
        <v/>
      </c>
      <c r="M80" s="252" t="str">
        <f>IF($C80="","",IF('NUOS (t)'!M80="",0,'NUOS (t)'!M80)-IF('CCF (t)'!M80="",0,'CCF (t)'!M80))</f>
        <v/>
      </c>
      <c r="N80" s="252" t="str">
        <f>IF($C80="","",IF('NUOS (t)'!N80="",0,'NUOS (t)'!N80)-IF('CCF (t)'!N80="",0,'CCF (t)'!N80))</f>
        <v/>
      </c>
      <c r="O80" s="252" t="str">
        <f>IF($C80="","",IF('NUOS (t)'!O80="",0,'NUOS (t)'!O80)-IF('CCF (t)'!O80="",0,'CCF (t)'!O80))</f>
        <v/>
      </c>
      <c r="P80" s="252" t="str">
        <f>IF($C80="","",IF('NUOS (t)'!P80="",0,'NUOS (t)'!P80)-IF('CCF (t)'!P80="",0,'CCF (t)'!P80))</f>
        <v/>
      </c>
      <c r="Q80" s="252" t="str">
        <f>IF($C80="","",IF('NUOS (t)'!Q80="",0,'NUOS (t)'!Q80)-IF('CCF (t)'!Q80="",0,'CCF (t)'!Q80))</f>
        <v/>
      </c>
      <c r="R80" s="252" t="str">
        <f>IF($C80="","",IF('NUOS (t)'!R80="",0,'NUOS (t)'!R80)-IF('CCF (t)'!R80="",0,'CCF (t)'!R80))</f>
        <v/>
      </c>
      <c r="S80" s="252" t="str">
        <f>IF($C80="","",IF('NUOS (t)'!S80="",0,'NUOS (t)'!S80)-IF('CCF (t)'!S80="",0,'CCF (t)'!S80))</f>
        <v/>
      </c>
      <c r="T80" s="198"/>
      <c r="U80" s="198"/>
      <c r="V80" s="198"/>
      <c r="W80" s="198"/>
      <c r="X80" s="198"/>
      <c r="Y80" s="198"/>
      <c r="Z80" s="198"/>
      <c r="AA80" s="198"/>
      <c r="AB80" s="195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  <c r="AH80" s="211"/>
    </row>
    <row r="81" spans="1:34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  <c r="AH81" s="211"/>
    </row>
    <row r="82" spans="1:34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28693326.190279528</v>
      </c>
      <c r="H82" s="281">
        <f t="shared" si="5"/>
        <v>42</v>
      </c>
      <c r="I82" s="281">
        <f t="shared" si="5"/>
        <v>162.5</v>
      </c>
      <c r="J82" s="281">
        <f t="shared" si="5"/>
        <v>92.5</v>
      </c>
      <c r="K82" s="281">
        <f t="shared" si="5"/>
        <v>26.300000000000008</v>
      </c>
      <c r="L82" s="281">
        <f t="shared" si="5"/>
        <v>52.5</v>
      </c>
      <c r="M82" s="281">
        <f t="shared" si="5"/>
        <v>60.237500229656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129.79999999999998</v>
      </c>
      <c r="R82" s="281">
        <f t="shared" si="5"/>
        <v>0</v>
      </c>
      <c r="S82" s="281">
        <f t="shared" si="5"/>
        <v>129.79999999999998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201444.04653741079</v>
      </c>
      <c r="AD82" s="281">
        <f>SUBTOTAL(9,AD$14:AD$80)</f>
        <v>772350.00229655998</v>
      </c>
      <c r="AE82" s="281">
        <f>SUBTOTAL(9,AE$14:AE$80)</f>
        <v>140460</v>
      </c>
      <c r="AF82" s="281">
        <f>SUBTOTAL(9,AF$14:AF$80)</f>
        <v>0</v>
      </c>
      <c r="AG82" s="281">
        <f>SUBTOTAL(9,AG$14:AG$80)</f>
        <v>1114254.0488339709</v>
      </c>
      <c r="AH82" s="211"/>
    </row>
    <row r="83" spans="1:34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4" s="203" customFormat="1" x14ac:dyDescent="0.2">
      <c r="A84" s="225"/>
      <c r="B84" s="225"/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02"/>
      <c r="U84" s="202"/>
      <c r="V84" s="202"/>
      <c r="W84" s="202"/>
      <c r="X84" s="202"/>
      <c r="Y84" s="202"/>
      <c r="Z84" s="202"/>
      <c r="AA84" s="202"/>
      <c r="AC84" s="217"/>
      <c r="AD84" s="217"/>
      <c r="AE84" s="217"/>
      <c r="AF84" s="217"/>
      <c r="AG84" s="217"/>
    </row>
    <row r="85" spans="1:34" s="203" customFormat="1" x14ac:dyDescent="0.2">
      <c r="A85" s="225"/>
      <c r="B85" s="225"/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1560</v>
      </c>
      <c r="H85" s="297">
        <f t="shared" si="6"/>
        <v>18</v>
      </c>
      <c r="I85" s="297">
        <f t="shared" si="6"/>
        <v>74</v>
      </c>
      <c r="J85" s="297">
        <f t="shared" si="6"/>
        <v>39</v>
      </c>
      <c r="K85" s="297">
        <f t="shared" si="6"/>
        <v>11</v>
      </c>
      <c r="L85" s="297">
        <f t="shared" si="6"/>
        <v>45</v>
      </c>
      <c r="M85" s="297">
        <f t="shared" si="6"/>
        <v>51.737500229656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99410</v>
      </c>
      <c r="AD85" s="288">
        <f>SUBTOTAL(9,AD$14:AD$28)</f>
        <v>558385.00229655998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657795.00229655998</v>
      </c>
    </row>
    <row r="86" spans="1:34" s="203" customFormat="1" x14ac:dyDescent="0.2">
      <c r="A86" s="225"/>
      <c r="B86" s="225"/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11766.190279529228</v>
      </c>
      <c r="H86" s="297">
        <f t="shared" si="7"/>
        <v>0</v>
      </c>
      <c r="I86" s="297">
        <f t="shared" si="7"/>
        <v>22</v>
      </c>
      <c r="J86" s="297">
        <f t="shared" si="7"/>
        <v>14.5</v>
      </c>
      <c r="K86" s="297">
        <f t="shared" si="7"/>
        <v>7.5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11</v>
      </c>
      <c r="R86" s="297">
        <f t="shared" si="7"/>
        <v>0</v>
      </c>
      <c r="S86" s="297">
        <f t="shared" si="7"/>
        <v>11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64714.046537410759</v>
      </c>
      <c r="AD86" s="288">
        <f>SUBTOTAL(9,AD$29:AD$33)</f>
        <v>140400</v>
      </c>
      <c r="AE86" s="288">
        <f>SUBTOTAL(9,AE$29:AE$33)</f>
        <v>82500</v>
      </c>
      <c r="AF86" s="288">
        <f>SUBTOTAL(9,AF$29:AF$33)</f>
        <v>0</v>
      </c>
      <c r="AG86" s="288">
        <f>SUBTOTAL(9,AG$29:AG$33)</f>
        <v>287614.04653741076</v>
      </c>
    </row>
    <row r="87" spans="1:34" s="203" customFormat="1" x14ac:dyDescent="0.2">
      <c r="A87" s="225"/>
      <c r="B87" s="225"/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5860000</v>
      </c>
      <c r="H87" s="297">
        <f t="shared" si="8"/>
        <v>0</v>
      </c>
      <c r="I87" s="297">
        <f t="shared" si="8"/>
        <v>19.999999999999996</v>
      </c>
      <c r="J87" s="297">
        <f t="shared" si="8"/>
        <v>14.999999999999998</v>
      </c>
      <c r="K87" s="297">
        <f t="shared" si="8"/>
        <v>2.0000000000000009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60</v>
      </c>
      <c r="R87" s="297">
        <f t="shared" si="8"/>
        <v>0</v>
      </c>
      <c r="S87" s="297">
        <f t="shared" si="8"/>
        <v>60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12520</v>
      </c>
      <c r="AD87" s="288">
        <f>SUBTOTAL(9,AD$34:AD$46)</f>
        <v>25190</v>
      </c>
      <c r="AE87" s="288">
        <f>SUBTOTAL(9,AE$34:AE$46)</f>
        <v>34200</v>
      </c>
      <c r="AF87" s="288">
        <f>SUBTOTAL(9,AF$34:AF$46)</f>
        <v>0</v>
      </c>
      <c r="AG87" s="288">
        <f>SUBTOTAL(9,AG$34:AG$46)</f>
        <v>71910</v>
      </c>
    </row>
    <row r="88" spans="1:34" s="203" customFormat="1" x14ac:dyDescent="0.2">
      <c r="A88" s="225"/>
      <c r="B88" s="225"/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12820000</v>
      </c>
      <c r="H88" s="297">
        <f t="shared" si="9"/>
        <v>0</v>
      </c>
      <c r="I88" s="297">
        <f t="shared" si="9"/>
        <v>30.5</v>
      </c>
      <c r="J88" s="297">
        <f t="shared" si="9"/>
        <v>22</v>
      </c>
      <c r="K88" s="297">
        <f t="shared" si="9"/>
        <v>5.4000000000000012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52</v>
      </c>
      <c r="R88" s="297">
        <f t="shared" si="9"/>
        <v>0</v>
      </c>
      <c r="S88" s="297">
        <f t="shared" si="9"/>
        <v>52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14800</v>
      </c>
      <c r="AD88" s="288">
        <f>SUBTOTAL(9,AD$47:AD$66)</f>
        <v>17465</v>
      </c>
      <c r="AE88" s="288">
        <f>SUBTOTAL(9,AE$47:AE$66)</f>
        <v>15600</v>
      </c>
      <c r="AF88" s="288">
        <f>SUBTOTAL(9,AF$47:AF$66)</f>
        <v>0</v>
      </c>
      <c r="AG88" s="288">
        <f>SUBTOTAL(9,AG$47:AG$66)</f>
        <v>47865</v>
      </c>
    </row>
    <row r="89" spans="1:34" s="203" customFormat="1" x14ac:dyDescent="0.2">
      <c r="A89" s="225"/>
      <c r="B89" s="225"/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10000000</v>
      </c>
      <c r="H89" s="297">
        <f t="shared" si="10"/>
        <v>0</v>
      </c>
      <c r="I89" s="297">
        <f t="shared" si="10"/>
        <v>16</v>
      </c>
      <c r="J89" s="297">
        <f t="shared" si="10"/>
        <v>2</v>
      </c>
      <c r="K89" s="297">
        <f t="shared" si="10"/>
        <v>0.4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6.8</v>
      </c>
      <c r="R89" s="297">
        <f t="shared" si="10"/>
        <v>0</v>
      </c>
      <c r="S89" s="297">
        <f t="shared" si="10"/>
        <v>6.8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10000</v>
      </c>
      <c r="AD89" s="288">
        <f>SUBTOTAL(9,AD$67:AD$73)</f>
        <v>19360</v>
      </c>
      <c r="AE89" s="288">
        <f>SUBTOTAL(9,AE$67:AE$73)</f>
        <v>8160</v>
      </c>
      <c r="AF89" s="288">
        <f>SUBTOTAL(9,AF$67:AF$73)</f>
        <v>0</v>
      </c>
      <c r="AG89" s="288">
        <f>SUBTOTAL(9,AG$67:AG$73)</f>
        <v>37520</v>
      </c>
    </row>
    <row r="90" spans="1:34" s="203" customFormat="1" x14ac:dyDescent="0.2">
      <c r="A90" s="225"/>
      <c r="B90" s="225"/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24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7.5</v>
      </c>
      <c r="M90" s="297">
        <f t="shared" si="11"/>
        <v>8.5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11550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11550</v>
      </c>
    </row>
    <row r="91" spans="1:34" s="203" customFormat="1" x14ac:dyDescent="0.2">
      <c r="A91" s="225"/>
      <c r="B91" s="225"/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4" s="203" customFormat="1" ht="13.5" thickBot="1" x14ac:dyDescent="0.25">
      <c r="A92" s="225"/>
      <c r="B92" s="225"/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4" s="203" customFormat="1" ht="13.5" thickBot="1" x14ac:dyDescent="0.25">
      <c r="A93" s="225"/>
      <c r="B93" s="225"/>
      <c r="C93" s="278"/>
      <c r="D93" s="278" t="s">
        <v>175</v>
      </c>
      <c r="E93" s="280"/>
      <c r="F93" s="280"/>
      <c r="G93" s="322">
        <f t="shared" ref="G93:AA93" si="12">SUM(G85:G92)</f>
        <v>28693326.190279528</v>
      </c>
      <c r="H93" s="330">
        <f t="shared" si="12"/>
        <v>42</v>
      </c>
      <c r="I93" s="330">
        <f t="shared" si="12"/>
        <v>162.5</v>
      </c>
      <c r="J93" s="330">
        <f t="shared" si="12"/>
        <v>92.5</v>
      </c>
      <c r="K93" s="330">
        <f t="shared" si="12"/>
        <v>26.3</v>
      </c>
      <c r="L93" s="330">
        <f t="shared" si="12"/>
        <v>52.5</v>
      </c>
      <c r="M93" s="330">
        <f t="shared" si="12"/>
        <v>60.237500229656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129.80000000000001</v>
      </c>
      <c r="R93" s="330">
        <f t="shared" si="12"/>
        <v>0</v>
      </c>
      <c r="S93" s="330">
        <f t="shared" si="12"/>
        <v>129.80000000000001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201444.04653741076</v>
      </c>
      <c r="AD93" s="323">
        <f>SUM(AD85:AD92)</f>
        <v>772350.00229655998</v>
      </c>
      <c r="AE93" s="323">
        <f>SUM(AE85:AE92)</f>
        <v>140460</v>
      </c>
      <c r="AF93" s="323">
        <f>SUM(AF85:AF92)</f>
        <v>0</v>
      </c>
      <c r="AG93" s="323">
        <f>SUM(AG85:AG92)</f>
        <v>1114254.0488339707</v>
      </c>
    </row>
    <row r="94" spans="1:34" s="203" customFormat="1" ht="13.5" thickBot="1" x14ac:dyDescent="0.25">
      <c r="A94" s="225"/>
      <c r="B94" s="225"/>
      <c r="C94" s="278"/>
      <c r="D94" s="278" t="s">
        <v>176</v>
      </c>
      <c r="E94" s="280"/>
      <c r="F94" s="280"/>
      <c r="G94" s="322">
        <f>SUM(G93)</f>
        <v>28693326.190279528</v>
      </c>
      <c r="H94" s="331"/>
      <c r="I94" s="332"/>
      <c r="J94" s="332"/>
      <c r="K94" s="332"/>
      <c r="L94" s="332"/>
      <c r="M94" s="332"/>
      <c r="N94" s="332"/>
      <c r="O94" s="333">
        <f>SUM(H93:O93)</f>
        <v>436.03750022965602</v>
      </c>
      <c r="P94" s="331"/>
      <c r="Q94" s="332"/>
      <c r="R94" s="332"/>
      <c r="S94" s="333">
        <f>SUM(P93:S93)</f>
        <v>259.60000000000002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201444.04653741076</v>
      </c>
      <c r="AD94" s="325"/>
      <c r="AE94" s="325"/>
      <c r="AF94" s="326">
        <f>SUM(AD93:AF93)</f>
        <v>912810.00229655998</v>
      </c>
      <c r="AG94" s="322">
        <f>SUM(AC93:AF93)</f>
        <v>1114254.0488339707</v>
      </c>
    </row>
    <row r="95" spans="1:34" s="203" customFormat="1" ht="13.5" thickBot="1" x14ac:dyDescent="0.25">
      <c r="A95" s="225"/>
      <c r="B95" s="225"/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28694021.827779759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1114254.0488339707</v>
      </c>
    </row>
    <row r="96" spans="1:34" s="203" customFormat="1" x14ac:dyDescent="0.2">
      <c r="A96" s="225"/>
      <c r="B96" s="225"/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1:33" s="203" customFormat="1" x14ac:dyDescent="0.2">
      <c r="A97" s="225"/>
      <c r="B97" s="225"/>
      <c r="C97" s="202"/>
      <c r="D97" s="202"/>
      <c r="E97" s="218"/>
      <c r="F97" s="218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C97" s="115"/>
      <c r="AD97" s="115"/>
      <c r="AE97" s="115"/>
      <c r="AF97" s="115"/>
      <c r="AG97" s="298" t="s">
        <v>120</v>
      </c>
    </row>
  </sheetData>
  <mergeCells count="14">
    <mergeCell ref="C12:C13"/>
    <mergeCell ref="D12:D13"/>
    <mergeCell ref="E12:E13"/>
    <mergeCell ref="F12:F13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</mergeCells>
  <conditionalFormatting sqref="G15:AA28 G30:AA33 G68:AA73 G75:AA80 G35:AA46 G48:AA66">
    <cfRule type="cellIs" dxfId="601" priority="14" operator="equal">
      <formula>0</formula>
    </cfRule>
    <cfRule type="expression" dxfId="600" priority="15" stopIfTrue="1">
      <formula>$G$7=""</formula>
    </cfRule>
    <cfRule type="cellIs" dxfId="599" priority="16" operator="equal">
      <formula>""</formula>
    </cfRule>
  </conditionalFormatting>
  <conditionalFormatting sqref="G81:S81">
    <cfRule type="cellIs" dxfId="598" priority="10" operator="equal">
      <formula>""</formula>
    </cfRule>
    <cfRule type="expression" dxfId="597" priority="11">
      <formula>$G$7=""</formula>
    </cfRule>
  </conditionalFormatting>
  <conditionalFormatting sqref="T81:W81">
    <cfRule type="cellIs" dxfId="596" priority="8" operator="equal">
      <formula>""</formula>
    </cfRule>
    <cfRule type="expression" dxfId="595" priority="9">
      <formula>$G$7=""</formula>
    </cfRule>
  </conditionalFormatting>
  <conditionalFormatting sqref="X81:AA81">
    <cfRule type="cellIs" dxfId="594" priority="6" operator="equal">
      <formula>""</formula>
    </cfRule>
    <cfRule type="expression" dxfId="593" priority="7">
      <formula>$G$7=""</formula>
    </cfRule>
  </conditionalFormatting>
  <conditionalFormatting sqref="G96:S96">
    <cfRule type="cellIs" dxfId="592" priority="5" stopIfTrue="1" operator="notEqual">
      <formula>TRUE</formula>
    </cfRule>
  </conditionalFormatting>
  <conditionalFormatting sqref="T96:AA96">
    <cfRule type="cellIs" dxfId="591" priority="4" stopIfTrue="1" operator="notEqual">
      <formula>TRUE</formula>
    </cfRule>
  </conditionalFormatting>
  <conditionalFormatting sqref="AC96:AF96">
    <cfRule type="cellIs" dxfId="590" priority="3" stopIfTrue="1" operator="notEqual">
      <formula>TRUE</formula>
    </cfRule>
  </conditionalFormatting>
  <conditionalFormatting sqref="AG96">
    <cfRule type="cellIs" dxfId="589" priority="2" stopIfTrue="1" operator="notEqual">
      <formula>TRUE</formula>
    </cfRule>
  </conditionalFormatting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G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7" sqref="I7"/>
    </sheetView>
  </sheetViews>
  <sheetFormatPr defaultRowHeight="12.75" x14ac:dyDescent="0.2"/>
  <cols>
    <col min="1" max="1" width="1.4257812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1.7109375" style="203" customWidth="1"/>
    <col min="29" max="33" width="10.140625" style="203" customWidth="1"/>
    <col min="34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6"/>
      <c r="J7" s="26"/>
      <c r="K7" s="26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92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0</v>
      </c>
      <c r="AD9" s="349">
        <f>AD82</f>
        <v>203932.5</v>
      </c>
      <c r="AE9" s="349">
        <f>AE82</f>
        <v>36500</v>
      </c>
      <c r="AF9" s="349">
        <f>AF82</f>
        <v>0</v>
      </c>
      <c r="AG9" s="407">
        <f>AG82</f>
        <v>240432.5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116</v>
      </c>
      <c r="D11" s="221"/>
      <c r="E11" s="220"/>
      <c r="F11" s="219"/>
      <c r="G11" s="207">
        <f>YEAR</f>
        <v>2015</v>
      </c>
      <c r="H11" s="558">
        <f>YEAR</f>
        <v>2015</v>
      </c>
      <c r="I11" s="559"/>
      <c r="J11" s="559"/>
      <c r="K11" s="560"/>
      <c r="L11" s="558">
        <f>YEAR</f>
        <v>2015</v>
      </c>
      <c r="M11" s="559"/>
      <c r="N11" s="559"/>
      <c r="O11" s="560"/>
      <c r="P11" s="558">
        <f>YEAR</f>
        <v>2015</v>
      </c>
      <c r="Q11" s="559"/>
      <c r="R11" s="559"/>
      <c r="S11" s="560"/>
      <c r="T11" s="558">
        <f>YEAR</f>
        <v>2015</v>
      </c>
      <c r="U11" s="559"/>
      <c r="V11" s="559"/>
      <c r="W11" s="560"/>
      <c r="X11" s="558">
        <f>YEAR</f>
        <v>2015</v>
      </c>
      <c r="Y11" s="559"/>
      <c r="Z11" s="559"/>
      <c r="AA11" s="560"/>
      <c r="AB11" s="208"/>
      <c r="AC11" s="131" t="s">
        <v>70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191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0</v>
      </c>
      <c r="AD14" s="284">
        <f>SUBTOTAL(9,AD15:AD28)</f>
        <v>137632.5</v>
      </c>
      <c r="AE14" s="284">
        <f>SUBTOTAL(9,AE15:AE28)</f>
        <v>0</v>
      </c>
      <c r="AF14" s="284">
        <f>SUBTOTAL(9,AF15:AF28)</f>
        <v>0</v>
      </c>
      <c r="AG14" s="284">
        <f>SUBTOTAL(9,AG15:AG28)</f>
        <v>137632.5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2</v>
      </c>
      <c r="M15" s="252">
        <v>2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/>
      <c r="U15" s="252"/>
      <c r="V15" s="252"/>
      <c r="W15" s="252"/>
      <c r="X15" s="252"/>
      <c r="Y15" s="252"/>
      <c r="Z15" s="252"/>
      <c r="AA15" s="252"/>
      <c r="AB15" s="205"/>
      <c r="AC15" s="213">
        <f>IFERROR($G15*'Q (t)'!$G15/1000,0)</f>
        <v>0</v>
      </c>
      <c r="AD15" s="213">
        <f>SUMPRODUCT($H15:$O15,'Q (t)'!$H15:$O15)/100</f>
        <v>100000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100000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 t="s">
        <v>120</v>
      </c>
      <c r="I16" s="252">
        <v>10</v>
      </c>
      <c r="J16" s="252">
        <v>1</v>
      </c>
      <c r="K16" s="252">
        <v>0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/>
      <c r="U16" s="252"/>
      <c r="V16" s="252"/>
      <c r="W16" s="252"/>
      <c r="X16" s="252"/>
      <c r="Y16" s="252"/>
      <c r="Z16" s="252"/>
      <c r="AA16" s="252"/>
      <c r="AB16" s="205"/>
      <c r="AC16" s="213">
        <f>IFERROR($G16*'Q (t)'!$G16/1000,0)</f>
        <v>0</v>
      </c>
      <c r="AD16" s="213">
        <f>SUMPRODUCT($H16:$O16,'Q (t)'!$H16:$O16)/100</f>
        <v>27.5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27.5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 t="s">
        <v>120</v>
      </c>
      <c r="I17" s="252">
        <v>10</v>
      </c>
      <c r="J17" s="252">
        <v>1</v>
      </c>
      <c r="K17" s="252">
        <v>0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/>
      <c r="U17" s="252"/>
      <c r="V17" s="252"/>
      <c r="W17" s="252"/>
      <c r="X17" s="252"/>
      <c r="Y17" s="252"/>
      <c r="Z17" s="252"/>
      <c r="AA17" s="252"/>
      <c r="AB17" s="205"/>
      <c r="AC17" s="213">
        <f>IFERROR($G17*'Q (t)'!$G17/1000,0)</f>
        <v>0</v>
      </c>
      <c r="AD17" s="213">
        <f>SUMPRODUCT($H17:$O17,'Q (t)'!$H17:$O17)/100</f>
        <v>55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55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>
        <v>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/>
      <c r="U18" s="252"/>
      <c r="V18" s="252"/>
      <c r="W18" s="252"/>
      <c r="X18" s="252"/>
      <c r="Y18" s="252"/>
      <c r="Z18" s="252"/>
      <c r="AA18" s="252"/>
      <c r="AB18" s="20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>
        <v>0.5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/>
      <c r="U19" s="252"/>
      <c r="V19" s="252"/>
      <c r="W19" s="252"/>
      <c r="X19" s="252"/>
      <c r="Y19" s="252"/>
      <c r="Z19" s="252"/>
      <c r="AA19" s="252"/>
      <c r="AB19" s="205"/>
      <c r="AC19" s="213">
        <f>IFERROR($G19*'Q (t)'!$G19/1000,0)</f>
        <v>0</v>
      </c>
      <c r="AD19" s="213">
        <f>SUMPRODUCT($H19:$O19,'Q (t)'!$H19:$O19)/100</f>
        <v>1500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1500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>
        <v>0</v>
      </c>
      <c r="I20" s="252" t="s">
        <v>120</v>
      </c>
      <c r="J20" s="252" t="s">
        <v>120</v>
      </c>
      <c r="K20" s="252" t="s">
        <v>120</v>
      </c>
      <c r="L20" s="252">
        <v>2</v>
      </c>
      <c r="M20" s="252">
        <v>2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/>
      <c r="U20" s="252"/>
      <c r="V20" s="252"/>
      <c r="W20" s="252"/>
      <c r="X20" s="252"/>
      <c r="Y20" s="252"/>
      <c r="Z20" s="252"/>
      <c r="AA20" s="252"/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>
        <v>0.5</v>
      </c>
      <c r="I21" s="252" t="s">
        <v>120</v>
      </c>
      <c r="J21" s="252" t="s">
        <v>120</v>
      </c>
      <c r="K21" s="252" t="s">
        <v>120</v>
      </c>
      <c r="L21" s="252">
        <v>2</v>
      </c>
      <c r="M21" s="252">
        <v>2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/>
      <c r="U21" s="252"/>
      <c r="V21" s="252"/>
      <c r="W21" s="252"/>
      <c r="X21" s="252"/>
      <c r="Y21" s="252"/>
      <c r="Z21" s="252"/>
      <c r="AA21" s="252"/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2</v>
      </c>
      <c r="M22" s="252">
        <v>2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/>
      <c r="U22" s="252"/>
      <c r="V22" s="252"/>
      <c r="W22" s="252"/>
      <c r="X22" s="252"/>
      <c r="Y22" s="252"/>
      <c r="Z22" s="252"/>
      <c r="AA22" s="252"/>
      <c r="AB22" s="205"/>
      <c r="AC22" s="213">
        <f>IFERROR($G22*'Q (t)'!$G22/1000,0)</f>
        <v>0</v>
      </c>
      <c r="AD22" s="213">
        <f>SUMPRODUCT($H22:$O22,'Q (t)'!$H22:$O22)/100</f>
        <v>30000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30000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>
        <v>0</v>
      </c>
      <c r="I23" s="252" t="s">
        <v>120</v>
      </c>
      <c r="J23" s="252" t="s">
        <v>120</v>
      </c>
      <c r="K23" s="252" t="s">
        <v>120</v>
      </c>
      <c r="L23" s="252">
        <v>2</v>
      </c>
      <c r="M23" s="252">
        <v>2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/>
      <c r="U23" s="252"/>
      <c r="V23" s="252"/>
      <c r="W23" s="252"/>
      <c r="X23" s="252"/>
      <c r="Y23" s="252"/>
      <c r="Z23" s="252"/>
      <c r="AA23" s="252"/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>
        <v>0.5</v>
      </c>
      <c r="I24" s="252" t="s">
        <v>120</v>
      </c>
      <c r="J24" s="252" t="s">
        <v>120</v>
      </c>
      <c r="K24" s="252" t="s">
        <v>120</v>
      </c>
      <c r="L24" s="252">
        <v>2</v>
      </c>
      <c r="M24" s="252">
        <v>2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/>
      <c r="U24" s="252"/>
      <c r="V24" s="252"/>
      <c r="W24" s="252"/>
      <c r="X24" s="252"/>
      <c r="Y24" s="252"/>
      <c r="Z24" s="252"/>
      <c r="AA24" s="252"/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 t="s">
        <v>120</v>
      </c>
      <c r="I25" s="252">
        <v>10</v>
      </c>
      <c r="J25" s="252">
        <v>1</v>
      </c>
      <c r="K25" s="252">
        <v>0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/>
      <c r="U25" s="252"/>
      <c r="V25" s="252"/>
      <c r="W25" s="252"/>
      <c r="X25" s="252"/>
      <c r="Y25" s="252"/>
      <c r="Z25" s="252"/>
      <c r="AA25" s="252"/>
      <c r="AB25" s="205"/>
      <c r="AC25" s="213">
        <f>IFERROR($G25*'Q (t)'!$G25/1000,0)</f>
        <v>0</v>
      </c>
      <c r="AD25" s="213">
        <f>SUMPRODUCT($H25:$O25,'Q (t)'!$H25:$O25)/100</f>
        <v>5500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5500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 t="s">
        <v>120</v>
      </c>
      <c r="I26" s="252">
        <v>10</v>
      </c>
      <c r="J26" s="252">
        <v>1</v>
      </c>
      <c r="K26" s="252">
        <v>0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/>
      <c r="U26" s="252"/>
      <c r="V26" s="252"/>
      <c r="W26" s="252"/>
      <c r="X26" s="252"/>
      <c r="Y26" s="252"/>
      <c r="Z26" s="252"/>
      <c r="AA26" s="252"/>
      <c r="AB26" s="205"/>
      <c r="AC26" s="213">
        <f>IFERROR($G26*'Q (t)'!$G26/1000,0)</f>
        <v>0</v>
      </c>
      <c r="AD26" s="213">
        <f>SUMPRODUCT($H26:$O26,'Q (t)'!$H26:$O26)/100</f>
        <v>550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550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">
        <v>120</v>
      </c>
      <c r="H27" s="252" t="s">
        <v>120</v>
      </c>
      <c r="I27" s="252" t="s">
        <v>120</v>
      </c>
      <c r="J27" s="252" t="s">
        <v>120</v>
      </c>
      <c r="K27" s="252" t="s">
        <v>120</v>
      </c>
      <c r="L27" s="252" t="s">
        <v>120</v>
      </c>
      <c r="M27" s="252" t="s">
        <v>120</v>
      </c>
      <c r="N27" s="252" t="s">
        <v>120</v>
      </c>
      <c r="O27" s="252" t="s">
        <v>120</v>
      </c>
      <c r="P27" s="252" t="s">
        <v>120</v>
      </c>
      <c r="Q27" s="252" t="s">
        <v>120</v>
      </c>
      <c r="R27" s="252" t="s">
        <v>120</v>
      </c>
      <c r="S27" s="252" t="s">
        <v>120</v>
      </c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">
        <v>120</v>
      </c>
      <c r="H28" s="252" t="s">
        <v>120</v>
      </c>
      <c r="I28" s="252" t="s">
        <v>120</v>
      </c>
      <c r="J28" s="252" t="s">
        <v>120</v>
      </c>
      <c r="K28" s="252" t="s">
        <v>120</v>
      </c>
      <c r="L28" s="252" t="s">
        <v>120</v>
      </c>
      <c r="M28" s="252" t="s">
        <v>120</v>
      </c>
      <c r="N28" s="252" t="s">
        <v>120</v>
      </c>
      <c r="O28" s="252" t="s">
        <v>120</v>
      </c>
      <c r="P28" s="252" t="s">
        <v>120</v>
      </c>
      <c r="Q28" s="252" t="s">
        <v>120</v>
      </c>
      <c r="R28" s="252" t="s">
        <v>120</v>
      </c>
      <c r="S28" s="252" t="s">
        <v>120</v>
      </c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0</v>
      </c>
      <c r="AD29" s="284">
        <f>SUBTOTAL(9,AD30:AD33)</f>
        <v>30000</v>
      </c>
      <c r="AE29" s="284">
        <f>SUBTOTAL(9,AE30:AE33)</f>
        <v>12500</v>
      </c>
      <c r="AF29" s="284">
        <f>SUBTOTAL(9,AF30:AF33)</f>
        <v>0</v>
      </c>
      <c r="AG29" s="284">
        <f>SUBTOTAL(9,AG30:AG33)</f>
        <v>42500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 t="s">
        <v>120</v>
      </c>
      <c r="I30" s="252">
        <v>2</v>
      </c>
      <c r="J30" s="252">
        <v>0.5</v>
      </c>
      <c r="K30" s="252">
        <v>0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2</v>
      </c>
      <c r="R30" s="252" t="s">
        <v>120</v>
      </c>
      <c r="S30" s="252">
        <v>1</v>
      </c>
      <c r="T30" s="252"/>
      <c r="U30" s="252"/>
      <c r="V30" s="252"/>
      <c r="W30" s="252"/>
      <c r="X30" s="252"/>
      <c r="Y30" s="252"/>
      <c r="Z30" s="252"/>
      <c r="AA30" s="252"/>
      <c r="AB30" s="205"/>
      <c r="AC30" s="213">
        <f>IFERROR($G30*'Q (t)'!$G30/1000,0)</f>
        <v>0</v>
      </c>
      <c r="AD30" s="213">
        <f>SUMPRODUCT($H30:$O30,'Q (t)'!$H30:$O30)/100</f>
        <v>21000</v>
      </c>
      <c r="AE30" s="213">
        <f>SUMPRODUCT($P30:$W30,'Q (t)'!$P30:$W30)/1000</f>
        <v>12500</v>
      </c>
      <c r="AF30" s="213">
        <f>SUMPRODUCT($X30:$AA30,'Q (t)'!$X30:$AA30)/1000</f>
        <v>0</v>
      </c>
      <c r="AG30" s="213">
        <f>SUM(AC30:AF30)</f>
        <v>33500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 t="s">
        <v>120</v>
      </c>
      <c r="I31" s="252">
        <v>10</v>
      </c>
      <c r="J31" s="252">
        <v>1</v>
      </c>
      <c r="K31" s="252">
        <v>0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/>
      <c r="U31" s="252"/>
      <c r="V31" s="252"/>
      <c r="W31" s="252"/>
      <c r="X31" s="252"/>
      <c r="Y31" s="252"/>
      <c r="Z31" s="252"/>
      <c r="AA31" s="252"/>
      <c r="AB31" s="205"/>
      <c r="AC31" s="213">
        <f>IFERROR($G31*'Q (t)'!$G31/1000,0)</f>
        <v>0</v>
      </c>
      <c r="AD31" s="213">
        <f>SUMPRODUCT($H31:$O31,'Q (t)'!$H31:$O31)/100</f>
        <v>9000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9000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">
        <v>120</v>
      </c>
      <c r="H32" s="252" t="s">
        <v>120</v>
      </c>
      <c r="I32" s="252" t="s">
        <v>120</v>
      </c>
      <c r="J32" s="252" t="s">
        <v>120</v>
      </c>
      <c r="K32" s="252" t="s">
        <v>120</v>
      </c>
      <c r="L32" s="252" t="s">
        <v>120</v>
      </c>
      <c r="M32" s="252" t="s">
        <v>120</v>
      </c>
      <c r="N32" s="252" t="s">
        <v>120</v>
      </c>
      <c r="O32" s="252" t="s">
        <v>120</v>
      </c>
      <c r="P32" s="252" t="s">
        <v>120</v>
      </c>
      <c r="Q32" s="252" t="s">
        <v>120</v>
      </c>
      <c r="R32" s="252" t="s">
        <v>120</v>
      </c>
      <c r="S32" s="252" t="s">
        <v>120</v>
      </c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">
        <v>120</v>
      </c>
      <c r="H33" s="252" t="s">
        <v>120</v>
      </c>
      <c r="I33" s="252" t="s">
        <v>120</v>
      </c>
      <c r="J33" s="252" t="s">
        <v>120</v>
      </c>
      <c r="K33" s="252" t="s">
        <v>120</v>
      </c>
      <c r="L33" s="252" t="s">
        <v>120</v>
      </c>
      <c r="M33" s="252" t="s">
        <v>120</v>
      </c>
      <c r="N33" s="252" t="s">
        <v>120</v>
      </c>
      <c r="O33" s="252" t="s">
        <v>120</v>
      </c>
      <c r="P33" s="252" t="s">
        <v>120</v>
      </c>
      <c r="Q33" s="252" t="s">
        <v>120</v>
      </c>
      <c r="R33" s="252" t="s">
        <v>120</v>
      </c>
      <c r="S33" s="252" t="s">
        <v>120</v>
      </c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0</v>
      </c>
      <c r="AD34" s="284">
        <f>SUBTOTAL(9,AD35:AD46)</f>
        <v>12350</v>
      </c>
      <c r="AE34" s="284">
        <f>SUBTOTAL(9,AE35:AE46)</f>
        <v>9500</v>
      </c>
      <c r="AF34" s="284">
        <f>SUBTOTAL(9,AF35:AF46)</f>
        <v>0</v>
      </c>
      <c r="AG34" s="284">
        <f>SUBTOTAL(9,AG35:AG46)</f>
        <v>21850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 t="s">
        <v>120</v>
      </c>
      <c r="I35" s="252">
        <v>2</v>
      </c>
      <c r="J35" s="252">
        <v>0.5</v>
      </c>
      <c r="K35" s="252">
        <v>0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2</v>
      </c>
      <c r="R35" s="252" t="s">
        <v>120</v>
      </c>
      <c r="S35" s="252">
        <v>1</v>
      </c>
      <c r="T35" s="252"/>
      <c r="U35" s="252"/>
      <c r="V35" s="252"/>
      <c r="W35" s="252"/>
      <c r="X35" s="252"/>
      <c r="Y35" s="252"/>
      <c r="Z35" s="252"/>
      <c r="AA35" s="252"/>
      <c r="AB35" s="205"/>
      <c r="AC35" s="213">
        <f>IFERROR($G35*'Q (t)'!$G35/1000,0)</f>
        <v>0</v>
      </c>
      <c r="AD35" s="213">
        <f>SUMPRODUCT($H35:$O35,'Q (t)'!$H35:$O35)/100</f>
        <v>6500</v>
      </c>
      <c r="AE35" s="213">
        <f>SUMPRODUCT($P35:$W35,'Q (t)'!$P35:$W35)/1000</f>
        <v>5000</v>
      </c>
      <c r="AF35" s="213">
        <f>SUMPRODUCT($X35:$AA35,'Q (t)'!$X35:$AA35)/1000</f>
        <v>0</v>
      </c>
      <c r="AG35" s="213">
        <f>SUM(AC35:AF35)</f>
        <v>11500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 t="s">
        <v>120</v>
      </c>
      <c r="H36" s="252" t="s">
        <v>120</v>
      </c>
      <c r="I36" s="252">
        <v>2</v>
      </c>
      <c r="J36" s="252">
        <v>0.5</v>
      </c>
      <c r="K36" s="252">
        <v>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2</v>
      </c>
      <c r="R36" s="252" t="s">
        <v>120</v>
      </c>
      <c r="S36" s="252">
        <v>1</v>
      </c>
      <c r="T36" s="252"/>
      <c r="U36" s="252"/>
      <c r="V36" s="252"/>
      <c r="W36" s="252"/>
      <c r="X36" s="252"/>
      <c r="Y36" s="252"/>
      <c r="Z36" s="252"/>
      <c r="AA36" s="252"/>
      <c r="AB36" s="205"/>
      <c r="AC36" s="213">
        <f>IFERROR($G36*'Q (t)'!$G36/1000,0)</f>
        <v>0</v>
      </c>
      <c r="AD36" s="213">
        <f>SUMPRODUCT($H36:$O36,'Q (t)'!$H36:$O36)/100</f>
        <v>650</v>
      </c>
      <c r="AE36" s="213">
        <f>SUMPRODUCT($P36:$W36,'Q (t)'!$P36:$W36)/1000</f>
        <v>500</v>
      </c>
      <c r="AF36" s="213">
        <f>SUMPRODUCT($X36:$AA36,'Q (t)'!$X36:$AA36)/1000</f>
        <v>0</v>
      </c>
      <c r="AG36" s="213">
        <f t="shared" ref="AG36:AG46" si="1">SUM(AC36:AF36)</f>
        <v>1150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 t="s">
        <v>120</v>
      </c>
      <c r="H37" s="252" t="s">
        <v>120</v>
      </c>
      <c r="I37" s="252">
        <v>2</v>
      </c>
      <c r="J37" s="252">
        <v>0.5</v>
      </c>
      <c r="K37" s="252">
        <v>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2</v>
      </c>
      <c r="R37" s="252" t="s">
        <v>120</v>
      </c>
      <c r="S37" s="252">
        <v>1</v>
      </c>
      <c r="T37" s="252"/>
      <c r="U37" s="252"/>
      <c r="V37" s="252"/>
      <c r="W37" s="252"/>
      <c r="X37" s="252"/>
      <c r="Y37" s="252"/>
      <c r="Z37" s="252"/>
      <c r="AA37" s="252"/>
      <c r="AB37" s="205"/>
      <c r="AC37" s="213">
        <f>IFERROR($G37*'Q (t)'!$G37/1000,0)</f>
        <v>0</v>
      </c>
      <c r="AD37" s="213">
        <f>SUMPRODUCT($H37:$O37,'Q (t)'!$H37:$O37)/100</f>
        <v>650</v>
      </c>
      <c r="AE37" s="213">
        <f>SUMPRODUCT($P37:$W37,'Q (t)'!$P37:$W37)/1000</f>
        <v>500</v>
      </c>
      <c r="AF37" s="213">
        <f>SUMPRODUCT($X37:$AA37,'Q (t)'!$X37:$AA37)/1000</f>
        <v>0</v>
      </c>
      <c r="AG37" s="213">
        <f t="shared" si="1"/>
        <v>1150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 t="s">
        <v>120</v>
      </c>
      <c r="H38" s="252" t="s">
        <v>120</v>
      </c>
      <c r="I38" s="252">
        <v>2</v>
      </c>
      <c r="J38" s="252">
        <v>0.5</v>
      </c>
      <c r="K38" s="252">
        <v>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2</v>
      </c>
      <c r="R38" s="252" t="s">
        <v>120</v>
      </c>
      <c r="S38" s="252">
        <v>1</v>
      </c>
      <c r="T38" s="252"/>
      <c r="U38" s="252"/>
      <c r="V38" s="252"/>
      <c r="W38" s="252"/>
      <c r="X38" s="252"/>
      <c r="Y38" s="252"/>
      <c r="Z38" s="252"/>
      <c r="AA38" s="252"/>
      <c r="AB38" s="205"/>
      <c r="AC38" s="213">
        <f>IFERROR($G38*'Q (t)'!$G38/1000,0)</f>
        <v>0</v>
      </c>
      <c r="AD38" s="213">
        <f>SUMPRODUCT($H38:$O38,'Q (t)'!$H38:$O38)/100</f>
        <v>650</v>
      </c>
      <c r="AE38" s="213">
        <f>SUMPRODUCT($P38:$W38,'Q (t)'!$P38:$W38)/1000</f>
        <v>500</v>
      </c>
      <c r="AF38" s="213">
        <f>SUMPRODUCT($X38:$AA38,'Q (t)'!$X38:$AA38)/1000</f>
        <v>0</v>
      </c>
      <c r="AG38" s="213">
        <f t="shared" si="1"/>
        <v>1150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 t="s">
        <v>120</v>
      </c>
      <c r="H39" s="252" t="s">
        <v>120</v>
      </c>
      <c r="I39" s="252">
        <v>2</v>
      </c>
      <c r="J39" s="252">
        <v>0.5</v>
      </c>
      <c r="K39" s="252">
        <v>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2</v>
      </c>
      <c r="R39" s="252" t="s">
        <v>120</v>
      </c>
      <c r="S39" s="252">
        <v>1</v>
      </c>
      <c r="T39" s="252"/>
      <c r="U39" s="252"/>
      <c r="V39" s="252"/>
      <c r="W39" s="252"/>
      <c r="X39" s="252"/>
      <c r="Y39" s="252"/>
      <c r="Z39" s="252"/>
      <c r="AA39" s="252"/>
      <c r="AB39" s="205"/>
      <c r="AC39" s="213">
        <f>IFERROR($G39*'Q (t)'!$G39/1000,0)</f>
        <v>0</v>
      </c>
      <c r="AD39" s="213">
        <f>SUMPRODUCT($H39:$O39,'Q (t)'!$H39:$O39)/100</f>
        <v>650</v>
      </c>
      <c r="AE39" s="213">
        <f>SUMPRODUCT($P39:$W39,'Q (t)'!$P39:$W39)/1000</f>
        <v>500</v>
      </c>
      <c r="AF39" s="213">
        <f>SUMPRODUCT($X39:$AA39,'Q (t)'!$X39:$AA39)/1000</f>
        <v>0</v>
      </c>
      <c r="AG39" s="213">
        <f t="shared" si="1"/>
        <v>1150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 t="s">
        <v>120</v>
      </c>
      <c r="H40" s="252" t="s">
        <v>120</v>
      </c>
      <c r="I40" s="252">
        <v>2</v>
      </c>
      <c r="J40" s="252">
        <v>0.5</v>
      </c>
      <c r="K40" s="252">
        <v>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2</v>
      </c>
      <c r="R40" s="252" t="s">
        <v>120</v>
      </c>
      <c r="S40" s="252">
        <v>1</v>
      </c>
      <c r="T40" s="252"/>
      <c r="U40" s="252"/>
      <c r="V40" s="252"/>
      <c r="W40" s="252"/>
      <c r="X40" s="252"/>
      <c r="Y40" s="252"/>
      <c r="Z40" s="252"/>
      <c r="AA40" s="252"/>
      <c r="AB40" s="205"/>
      <c r="AC40" s="213">
        <f>IFERROR($G40*'Q (t)'!$G40/1000,0)</f>
        <v>0</v>
      </c>
      <c r="AD40" s="213">
        <f>SUMPRODUCT($H40:$O40,'Q (t)'!$H40:$O40)/100</f>
        <v>650</v>
      </c>
      <c r="AE40" s="213">
        <f>SUMPRODUCT($P40:$W40,'Q (t)'!$P40:$W40)/1000</f>
        <v>500</v>
      </c>
      <c r="AF40" s="213">
        <f>SUMPRODUCT($X40:$AA40,'Q (t)'!$X40:$AA40)/1000</f>
        <v>0</v>
      </c>
      <c r="AG40" s="213">
        <f t="shared" si="1"/>
        <v>1150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 t="s">
        <v>120</v>
      </c>
      <c r="H41" s="252" t="s">
        <v>120</v>
      </c>
      <c r="I41" s="252">
        <v>2</v>
      </c>
      <c r="J41" s="252">
        <v>0.5</v>
      </c>
      <c r="K41" s="252">
        <v>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2</v>
      </c>
      <c r="R41" s="252" t="s">
        <v>120</v>
      </c>
      <c r="S41" s="252">
        <v>1</v>
      </c>
      <c r="T41" s="252"/>
      <c r="U41" s="252"/>
      <c r="V41" s="252"/>
      <c r="W41" s="252"/>
      <c r="X41" s="252"/>
      <c r="Y41" s="252"/>
      <c r="Z41" s="252"/>
      <c r="AA41" s="252"/>
      <c r="AB41" s="205"/>
      <c r="AC41" s="213">
        <f>IFERROR($G41*'Q (t)'!$G41/1000,0)</f>
        <v>0</v>
      </c>
      <c r="AD41" s="213">
        <f>SUMPRODUCT($H41:$O41,'Q (t)'!$H41:$O41)/100</f>
        <v>650</v>
      </c>
      <c r="AE41" s="213">
        <f>SUMPRODUCT($P41:$W41,'Q (t)'!$P41:$W41)/1000</f>
        <v>500</v>
      </c>
      <c r="AF41" s="213">
        <f>SUMPRODUCT($X41:$AA41,'Q (t)'!$X41:$AA41)/1000</f>
        <v>0</v>
      </c>
      <c r="AG41" s="213">
        <f t="shared" si="1"/>
        <v>1150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 t="s">
        <v>120</v>
      </c>
      <c r="H42" s="252" t="s">
        <v>120</v>
      </c>
      <c r="I42" s="252">
        <v>2</v>
      </c>
      <c r="J42" s="252">
        <v>0.5</v>
      </c>
      <c r="K42" s="252">
        <v>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2</v>
      </c>
      <c r="R42" s="252" t="s">
        <v>120</v>
      </c>
      <c r="S42" s="252">
        <v>1</v>
      </c>
      <c r="T42" s="252"/>
      <c r="U42" s="252"/>
      <c r="V42" s="252"/>
      <c r="W42" s="252"/>
      <c r="X42" s="252"/>
      <c r="Y42" s="252"/>
      <c r="Z42" s="252"/>
      <c r="AA42" s="252"/>
      <c r="AB42" s="205"/>
      <c r="AC42" s="213">
        <f>IFERROR($G42*'Q (t)'!$G42/1000,0)</f>
        <v>0</v>
      </c>
      <c r="AD42" s="213">
        <f>SUMPRODUCT($H42:$O42,'Q (t)'!$H42:$O42)/100</f>
        <v>650</v>
      </c>
      <c r="AE42" s="213">
        <f>SUMPRODUCT($P42:$W42,'Q (t)'!$P42:$W42)/1000</f>
        <v>500</v>
      </c>
      <c r="AF42" s="213">
        <f>SUMPRODUCT($X42:$AA42,'Q (t)'!$X42:$AA42)/1000</f>
        <v>0</v>
      </c>
      <c r="AG42" s="213">
        <f t="shared" si="1"/>
        <v>1150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 t="s">
        <v>120</v>
      </c>
      <c r="H43" s="252" t="s">
        <v>120</v>
      </c>
      <c r="I43" s="252">
        <v>2</v>
      </c>
      <c r="J43" s="252">
        <v>0.5</v>
      </c>
      <c r="K43" s="252">
        <v>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2</v>
      </c>
      <c r="R43" s="252" t="s">
        <v>120</v>
      </c>
      <c r="S43" s="252">
        <v>1</v>
      </c>
      <c r="T43" s="252"/>
      <c r="U43" s="252"/>
      <c r="V43" s="252"/>
      <c r="W43" s="252"/>
      <c r="X43" s="252"/>
      <c r="Y43" s="252"/>
      <c r="Z43" s="252"/>
      <c r="AA43" s="252"/>
      <c r="AB43" s="205"/>
      <c r="AC43" s="213">
        <f>IFERROR($G43*'Q (t)'!$G43/1000,0)</f>
        <v>0</v>
      </c>
      <c r="AD43" s="213">
        <f>SUMPRODUCT($H43:$O43,'Q (t)'!$H43:$O43)/100</f>
        <v>650</v>
      </c>
      <c r="AE43" s="213">
        <f>SUMPRODUCT($P43:$W43,'Q (t)'!$P43:$W43)/1000</f>
        <v>500</v>
      </c>
      <c r="AF43" s="213">
        <f>SUMPRODUCT($X43:$AA43,'Q (t)'!$X43:$AA43)/1000</f>
        <v>0</v>
      </c>
      <c r="AG43" s="213">
        <f t="shared" si="1"/>
        <v>1150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 t="s">
        <v>120</v>
      </c>
      <c r="H44" s="252" t="s">
        <v>120</v>
      </c>
      <c r="I44" s="252">
        <v>2</v>
      </c>
      <c r="J44" s="252">
        <v>0.5</v>
      </c>
      <c r="K44" s="252">
        <v>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2</v>
      </c>
      <c r="R44" s="252" t="s">
        <v>120</v>
      </c>
      <c r="S44" s="252">
        <v>1</v>
      </c>
      <c r="T44" s="252"/>
      <c r="U44" s="252"/>
      <c r="V44" s="252"/>
      <c r="W44" s="252"/>
      <c r="X44" s="252"/>
      <c r="Y44" s="252"/>
      <c r="Z44" s="252"/>
      <c r="AA44" s="252"/>
      <c r="AB44" s="205"/>
      <c r="AC44" s="213">
        <f>IFERROR($G44*'Q (t)'!$G44/1000,0)</f>
        <v>0</v>
      </c>
      <c r="AD44" s="213">
        <f>SUMPRODUCT($H44:$O44,'Q (t)'!$H44:$O44)/100</f>
        <v>650</v>
      </c>
      <c r="AE44" s="213">
        <f>SUMPRODUCT($P44:$W44,'Q (t)'!$P44:$W44)/1000</f>
        <v>500</v>
      </c>
      <c r="AF44" s="213">
        <f>SUMPRODUCT($X44:$AA44,'Q (t)'!$X44:$AA44)/1000</f>
        <v>0</v>
      </c>
      <c r="AG44" s="213">
        <f t="shared" si="1"/>
        <v>1150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">
        <v>120</v>
      </c>
      <c r="H45" s="252" t="s">
        <v>120</v>
      </c>
      <c r="I45" s="252" t="s">
        <v>120</v>
      </c>
      <c r="J45" s="252" t="s">
        <v>120</v>
      </c>
      <c r="K45" s="252" t="s">
        <v>120</v>
      </c>
      <c r="L45" s="252" t="s">
        <v>120</v>
      </c>
      <c r="M45" s="252" t="s">
        <v>120</v>
      </c>
      <c r="N45" s="252" t="s">
        <v>120</v>
      </c>
      <c r="O45" s="252" t="s">
        <v>120</v>
      </c>
      <c r="P45" s="252" t="s">
        <v>120</v>
      </c>
      <c r="Q45" s="252" t="s">
        <v>120</v>
      </c>
      <c r="R45" s="252" t="s">
        <v>120</v>
      </c>
      <c r="S45" s="252" t="s">
        <v>120</v>
      </c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">
        <v>120</v>
      </c>
      <c r="H46" s="252" t="s">
        <v>120</v>
      </c>
      <c r="I46" s="252" t="s">
        <v>120</v>
      </c>
      <c r="J46" s="252" t="s">
        <v>120</v>
      </c>
      <c r="K46" s="252" t="s">
        <v>120</v>
      </c>
      <c r="L46" s="252" t="s">
        <v>120</v>
      </c>
      <c r="M46" s="252" t="s">
        <v>120</v>
      </c>
      <c r="N46" s="252" t="s">
        <v>120</v>
      </c>
      <c r="O46" s="252" t="s">
        <v>120</v>
      </c>
      <c r="P46" s="252" t="s">
        <v>120</v>
      </c>
      <c r="Q46" s="252" t="s">
        <v>120</v>
      </c>
      <c r="R46" s="252" t="s">
        <v>120</v>
      </c>
      <c r="S46" s="252" t="s">
        <v>120</v>
      </c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0</v>
      </c>
      <c r="AD47" s="284">
        <f>SUBTOTAL(9,AD48:AD66)</f>
        <v>15800</v>
      </c>
      <c r="AE47" s="284">
        <f>SUBTOTAL(9,AE48:AE66)</f>
        <v>6500</v>
      </c>
      <c r="AF47" s="284">
        <f>SUBTOTAL(9,AF48:AF66)</f>
        <v>0</v>
      </c>
      <c r="AG47" s="284">
        <f>SUBTOTAL(9,AG48:AG66)</f>
        <v>22300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 t="s">
        <v>120</v>
      </c>
      <c r="I48" s="252">
        <v>1</v>
      </c>
      <c r="J48" s="252">
        <v>0.5</v>
      </c>
      <c r="K48" s="252">
        <v>0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2</v>
      </c>
      <c r="R48" s="252" t="s">
        <v>120</v>
      </c>
      <c r="S48" s="252">
        <v>1</v>
      </c>
      <c r="T48" s="252"/>
      <c r="U48" s="252"/>
      <c r="V48" s="252"/>
      <c r="W48" s="252"/>
      <c r="X48" s="252"/>
      <c r="Y48" s="252"/>
      <c r="Z48" s="252"/>
      <c r="AA48" s="252"/>
      <c r="AB48" s="205"/>
      <c r="AC48" s="213">
        <f>IFERROR($G48*'Q (t)'!$G48/1000,0)</f>
        <v>0</v>
      </c>
      <c r="AD48" s="213">
        <f>SUMPRODUCT($H48:$O48,'Q (t)'!$H48:$O48)/100</f>
        <v>400</v>
      </c>
      <c r="AE48" s="213">
        <f>SUMPRODUCT($P48:$W48,'Q (t)'!$P48:$W48)/1000</f>
        <v>500</v>
      </c>
      <c r="AF48" s="213">
        <f>SUMPRODUCT($X48:$AA48,'Q (t)'!$X48:$AA48)/1000</f>
        <v>0</v>
      </c>
      <c r="AG48" s="213">
        <f>SUM(AC48:AF48)</f>
        <v>900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 t="s">
        <v>120</v>
      </c>
      <c r="H49" s="252" t="s">
        <v>120</v>
      </c>
      <c r="I49" s="252">
        <v>10</v>
      </c>
      <c r="J49" s="252">
        <v>1</v>
      </c>
      <c r="K49" s="252">
        <v>1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/>
      <c r="U49" s="252"/>
      <c r="V49" s="252"/>
      <c r="W49" s="252"/>
      <c r="X49" s="252"/>
      <c r="Y49" s="252"/>
      <c r="Z49" s="252"/>
      <c r="AA49" s="252"/>
      <c r="AB49" s="205"/>
      <c r="AC49" s="213">
        <f>IFERROR($G49*'Q (t)'!$G49/1000,0)</f>
        <v>0</v>
      </c>
      <c r="AD49" s="213">
        <f>SUMPRODUCT($H49:$O49,'Q (t)'!$H49:$O49)/100</f>
        <v>3400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3400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 t="s">
        <v>120</v>
      </c>
      <c r="H50" s="252" t="s">
        <v>120</v>
      </c>
      <c r="I50" s="252">
        <v>10</v>
      </c>
      <c r="J50" s="252">
        <v>1</v>
      </c>
      <c r="K50" s="252">
        <v>1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/>
      <c r="U50" s="252"/>
      <c r="V50" s="252"/>
      <c r="W50" s="252"/>
      <c r="X50" s="252"/>
      <c r="Y50" s="252"/>
      <c r="Z50" s="252"/>
      <c r="AA50" s="252"/>
      <c r="AB50" s="205"/>
      <c r="AC50" s="213">
        <f>IFERROR($G50*'Q (t)'!$G50/1000,0)</f>
        <v>0</v>
      </c>
      <c r="AD50" s="213">
        <f>SUMPRODUCT($H50:$O50,'Q (t)'!$H50:$O50)/100</f>
        <v>3400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3400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 t="s">
        <v>120</v>
      </c>
      <c r="H51" s="252" t="s">
        <v>120</v>
      </c>
      <c r="I51" s="252">
        <v>10</v>
      </c>
      <c r="J51" s="252">
        <v>1</v>
      </c>
      <c r="K51" s="252">
        <v>1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/>
      <c r="U51" s="252"/>
      <c r="V51" s="252"/>
      <c r="W51" s="252"/>
      <c r="X51" s="252"/>
      <c r="Y51" s="252"/>
      <c r="Z51" s="252"/>
      <c r="AA51" s="252"/>
      <c r="AB51" s="205"/>
      <c r="AC51" s="213">
        <f>IFERROR($G51*'Q (t)'!$G51/1000,0)</f>
        <v>0</v>
      </c>
      <c r="AD51" s="213">
        <f>SUMPRODUCT($H51:$O51,'Q (t)'!$H51:$O51)/100</f>
        <v>3400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3400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 t="s">
        <v>120</v>
      </c>
      <c r="H52" s="252" t="s">
        <v>120</v>
      </c>
      <c r="I52" s="252">
        <v>1</v>
      </c>
      <c r="J52" s="252">
        <v>0.5</v>
      </c>
      <c r="K52" s="252">
        <v>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2</v>
      </c>
      <c r="R52" s="252" t="s">
        <v>120</v>
      </c>
      <c r="S52" s="252">
        <v>1</v>
      </c>
      <c r="T52" s="252"/>
      <c r="U52" s="252"/>
      <c r="V52" s="252"/>
      <c r="W52" s="252"/>
      <c r="X52" s="252"/>
      <c r="Y52" s="252"/>
      <c r="Z52" s="252"/>
      <c r="AA52" s="252"/>
      <c r="AB52" s="205"/>
      <c r="AC52" s="213">
        <f>IFERROR($G52*'Q (t)'!$G52/1000,0)</f>
        <v>0</v>
      </c>
      <c r="AD52" s="213">
        <f>SUMPRODUCT($H52:$O52,'Q (t)'!$H52:$O52)/100</f>
        <v>400</v>
      </c>
      <c r="AE52" s="213">
        <f>SUMPRODUCT($P52:$W52,'Q (t)'!$P52:$W52)/1000</f>
        <v>500</v>
      </c>
      <c r="AF52" s="213">
        <f>SUMPRODUCT($X52:$AA52,'Q (t)'!$X52:$AA52)/1000</f>
        <v>0</v>
      </c>
      <c r="AG52" s="213">
        <f t="shared" si="2"/>
        <v>900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 t="s">
        <v>120</v>
      </c>
      <c r="H53" s="252" t="s">
        <v>120</v>
      </c>
      <c r="I53" s="252">
        <v>1</v>
      </c>
      <c r="J53" s="252">
        <v>0.5</v>
      </c>
      <c r="K53" s="252">
        <v>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2</v>
      </c>
      <c r="R53" s="252" t="s">
        <v>120</v>
      </c>
      <c r="S53" s="252">
        <v>1</v>
      </c>
      <c r="T53" s="252"/>
      <c r="U53" s="252"/>
      <c r="V53" s="252"/>
      <c r="W53" s="252"/>
      <c r="X53" s="252"/>
      <c r="Y53" s="252"/>
      <c r="Z53" s="252"/>
      <c r="AA53" s="252"/>
      <c r="AB53" s="205"/>
      <c r="AC53" s="213">
        <f>IFERROR($G53*'Q (t)'!$G53/1000,0)</f>
        <v>0</v>
      </c>
      <c r="AD53" s="213">
        <f>SUMPRODUCT($H53:$O53,'Q (t)'!$H53:$O53)/100</f>
        <v>400</v>
      </c>
      <c r="AE53" s="213">
        <f>SUMPRODUCT($P53:$W53,'Q (t)'!$P53:$W53)/1000</f>
        <v>500</v>
      </c>
      <c r="AF53" s="213">
        <f>SUMPRODUCT($X53:$AA53,'Q (t)'!$X53:$AA53)/1000</f>
        <v>0</v>
      </c>
      <c r="AG53" s="213">
        <f t="shared" si="2"/>
        <v>900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 t="s">
        <v>120</v>
      </c>
      <c r="H54" s="252" t="s">
        <v>120</v>
      </c>
      <c r="I54" s="252">
        <v>1</v>
      </c>
      <c r="J54" s="252">
        <v>0.5</v>
      </c>
      <c r="K54" s="252">
        <v>0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/>
      <c r="U54" s="252"/>
      <c r="V54" s="252"/>
      <c r="W54" s="252"/>
      <c r="X54" s="252"/>
      <c r="Y54" s="252"/>
      <c r="Z54" s="252"/>
      <c r="AA54" s="252"/>
      <c r="AB54" s="205"/>
      <c r="AC54" s="213">
        <f>IFERROR($G54*'Q (t)'!$G54/1000,0)</f>
        <v>0</v>
      </c>
      <c r="AD54" s="213">
        <f>SUMPRODUCT($H54:$O54,'Q (t)'!$H54:$O54)/100</f>
        <v>400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400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 t="s">
        <v>120</v>
      </c>
      <c r="H55" s="252" t="s">
        <v>120</v>
      </c>
      <c r="I55" s="252">
        <v>1</v>
      </c>
      <c r="J55" s="252">
        <v>0.5</v>
      </c>
      <c r="K55" s="252">
        <v>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2</v>
      </c>
      <c r="R55" s="252" t="s">
        <v>120</v>
      </c>
      <c r="S55" s="252">
        <v>1</v>
      </c>
      <c r="T55" s="252"/>
      <c r="U55" s="252"/>
      <c r="V55" s="252"/>
      <c r="W55" s="252"/>
      <c r="X55" s="252"/>
      <c r="Y55" s="252"/>
      <c r="Z55" s="252"/>
      <c r="AA55" s="252"/>
      <c r="AB55" s="205"/>
      <c r="AC55" s="213">
        <f>IFERROR($G55*'Q (t)'!$G55/1000,0)</f>
        <v>0</v>
      </c>
      <c r="AD55" s="213">
        <f>SUMPRODUCT($H55:$O55,'Q (t)'!$H55:$O55)/100</f>
        <v>400</v>
      </c>
      <c r="AE55" s="213">
        <f>SUMPRODUCT($P55:$W55,'Q (t)'!$P55:$W55)/1000</f>
        <v>500</v>
      </c>
      <c r="AF55" s="213">
        <f>SUMPRODUCT($X55:$AA55,'Q (t)'!$X55:$AA55)/1000</f>
        <v>0</v>
      </c>
      <c r="AG55" s="213">
        <f t="shared" si="2"/>
        <v>900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 t="s">
        <v>120</v>
      </c>
      <c r="H56" s="252" t="s">
        <v>120</v>
      </c>
      <c r="I56" s="252">
        <v>1</v>
      </c>
      <c r="J56" s="252">
        <v>0.5</v>
      </c>
      <c r="K56" s="252">
        <v>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>
        <v>2</v>
      </c>
      <c r="R56" s="252" t="s">
        <v>120</v>
      </c>
      <c r="S56" s="252">
        <v>1</v>
      </c>
      <c r="T56" s="252"/>
      <c r="U56" s="252"/>
      <c r="V56" s="252"/>
      <c r="W56" s="252"/>
      <c r="X56" s="252"/>
      <c r="Y56" s="252"/>
      <c r="Z56" s="252"/>
      <c r="AA56" s="252"/>
      <c r="AB56" s="205"/>
      <c r="AC56" s="213">
        <f>IFERROR($G56*'Q (t)'!$G56/1000,0)</f>
        <v>0</v>
      </c>
      <c r="AD56" s="213">
        <f>SUMPRODUCT($H56:$O56,'Q (t)'!$H56:$O56)/100</f>
        <v>400</v>
      </c>
      <c r="AE56" s="213">
        <f>SUMPRODUCT($P56:$W56,'Q (t)'!$P56:$W56)/1000</f>
        <v>500</v>
      </c>
      <c r="AF56" s="213">
        <f>SUMPRODUCT($X56:$AA56,'Q (t)'!$X56:$AA56)/1000</f>
        <v>0</v>
      </c>
      <c r="AG56" s="213">
        <f t="shared" si="2"/>
        <v>900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 t="s">
        <v>120</v>
      </c>
      <c r="H57" s="252" t="s">
        <v>120</v>
      </c>
      <c r="I57" s="252">
        <v>1</v>
      </c>
      <c r="J57" s="252">
        <v>0.5</v>
      </c>
      <c r="K57" s="252">
        <v>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2</v>
      </c>
      <c r="R57" s="252" t="s">
        <v>120</v>
      </c>
      <c r="S57" s="252">
        <v>1</v>
      </c>
      <c r="T57" s="252"/>
      <c r="U57" s="252"/>
      <c r="V57" s="252"/>
      <c r="W57" s="252"/>
      <c r="X57" s="252"/>
      <c r="Y57" s="252"/>
      <c r="Z57" s="252"/>
      <c r="AA57" s="252"/>
      <c r="AB57" s="205"/>
      <c r="AC57" s="213">
        <f>IFERROR($G57*'Q (t)'!$G57/1000,0)</f>
        <v>0</v>
      </c>
      <c r="AD57" s="213">
        <f>SUMPRODUCT($H57:$O57,'Q (t)'!$H57:$O57)/100</f>
        <v>400</v>
      </c>
      <c r="AE57" s="213">
        <f>SUMPRODUCT($P57:$W57,'Q (t)'!$P57:$W57)/1000</f>
        <v>500</v>
      </c>
      <c r="AF57" s="213">
        <f>SUMPRODUCT($X57:$AA57,'Q (t)'!$X57:$AA57)/1000</f>
        <v>0</v>
      </c>
      <c r="AG57" s="213">
        <f t="shared" si="2"/>
        <v>900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 t="s">
        <v>120</v>
      </c>
      <c r="H58" s="252" t="s">
        <v>120</v>
      </c>
      <c r="I58" s="252">
        <v>1</v>
      </c>
      <c r="J58" s="252">
        <v>0.5</v>
      </c>
      <c r="K58" s="252">
        <v>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2</v>
      </c>
      <c r="R58" s="252" t="s">
        <v>120</v>
      </c>
      <c r="S58" s="252">
        <v>1</v>
      </c>
      <c r="T58" s="252"/>
      <c r="U58" s="252"/>
      <c r="V58" s="252"/>
      <c r="W58" s="252"/>
      <c r="X58" s="252"/>
      <c r="Y58" s="252"/>
      <c r="Z58" s="252"/>
      <c r="AA58" s="252"/>
      <c r="AB58" s="205"/>
      <c r="AC58" s="213">
        <f>IFERROR($G58*'Q (t)'!$G58/1000,0)</f>
        <v>0</v>
      </c>
      <c r="AD58" s="213">
        <f>SUMPRODUCT($H58:$O58,'Q (t)'!$H58:$O58)/100</f>
        <v>400</v>
      </c>
      <c r="AE58" s="213">
        <f>SUMPRODUCT($P58:$W58,'Q (t)'!$P58:$W58)/1000</f>
        <v>500</v>
      </c>
      <c r="AF58" s="213">
        <f>SUMPRODUCT($X58:$AA58,'Q (t)'!$X58:$AA58)/1000</f>
        <v>0</v>
      </c>
      <c r="AG58" s="213">
        <f t="shared" si="2"/>
        <v>900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 t="s">
        <v>120</v>
      </c>
      <c r="H59" s="252" t="s">
        <v>120</v>
      </c>
      <c r="I59" s="252">
        <v>1</v>
      </c>
      <c r="J59" s="252">
        <v>0.5</v>
      </c>
      <c r="K59" s="252">
        <v>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2</v>
      </c>
      <c r="R59" s="252" t="s">
        <v>120</v>
      </c>
      <c r="S59" s="252">
        <v>1</v>
      </c>
      <c r="T59" s="252"/>
      <c r="U59" s="252"/>
      <c r="V59" s="252"/>
      <c r="W59" s="252"/>
      <c r="X59" s="252"/>
      <c r="Y59" s="252"/>
      <c r="Z59" s="252"/>
      <c r="AA59" s="252"/>
      <c r="AB59" s="205"/>
      <c r="AC59" s="213">
        <f>IFERROR($G59*'Q (t)'!$G59/1000,0)</f>
        <v>0</v>
      </c>
      <c r="AD59" s="213">
        <f>SUMPRODUCT($H59:$O59,'Q (t)'!$H59:$O59)/100</f>
        <v>400</v>
      </c>
      <c r="AE59" s="213">
        <f>SUMPRODUCT($P59:$W59,'Q (t)'!$P59:$W59)/1000</f>
        <v>500</v>
      </c>
      <c r="AF59" s="213">
        <f>SUMPRODUCT($X59:$AA59,'Q (t)'!$X59:$AA59)/1000</f>
        <v>0</v>
      </c>
      <c r="AG59" s="213">
        <f t="shared" si="2"/>
        <v>900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 t="s">
        <v>120</v>
      </c>
      <c r="H60" s="252" t="s">
        <v>120</v>
      </c>
      <c r="I60" s="252">
        <v>1</v>
      </c>
      <c r="J60" s="252">
        <v>0.5</v>
      </c>
      <c r="K60" s="252">
        <v>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2</v>
      </c>
      <c r="R60" s="252" t="s">
        <v>120</v>
      </c>
      <c r="S60" s="252">
        <v>1</v>
      </c>
      <c r="T60" s="252"/>
      <c r="U60" s="252"/>
      <c r="V60" s="252"/>
      <c r="W60" s="252"/>
      <c r="X60" s="252"/>
      <c r="Y60" s="252"/>
      <c r="Z60" s="252"/>
      <c r="AA60" s="252"/>
      <c r="AB60" s="205"/>
      <c r="AC60" s="213">
        <f>IFERROR($G60*'Q (t)'!$G60/1000,0)</f>
        <v>0</v>
      </c>
      <c r="AD60" s="213">
        <f>SUMPRODUCT($H60:$O60,'Q (t)'!$H60:$O60)/100</f>
        <v>400</v>
      </c>
      <c r="AE60" s="213">
        <f>SUMPRODUCT($P60:$W60,'Q (t)'!$P60:$W60)/1000</f>
        <v>500</v>
      </c>
      <c r="AF60" s="213">
        <f>SUMPRODUCT($X60:$AA60,'Q (t)'!$X60:$AA60)/1000</f>
        <v>0</v>
      </c>
      <c r="AG60" s="213">
        <f t="shared" si="2"/>
        <v>900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 t="s">
        <v>120</v>
      </c>
      <c r="H61" s="252" t="s">
        <v>120</v>
      </c>
      <c r="I61" s="252">
        <v>1</v>
      </c>
      <c r="J61" s="252">
        <v>0.5</v>
      </c>
      <c r="K61" s="252">
        <v>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2</v>
      </c>
      <c r="R61" s="252" t="s">
        <v>120</v>
      </c>
      <c r="S61" s="252">
        <v>1</v>
      </c>
      <c r="T61" s="252"/>
      <c r="U61" s="252"/>
      <c r="V61" s="252"/>
      <c r="W61" s="252"/>
      <c r="X61" s="252"/>
      <c r="Y61" s="252"/>
      <c r="Z61" s="252"/>
      <c r="AA61" s="252"/>
      <c r="AB61" s="205"/>
      <c r="AC61" s="213">
        <f>IFERROR($G61*'Q (t)'!$G61/1000,0)</f>
        <v>0</v>
      </c>
      <c r="AD61" s="213">
        <f>SUMPRODUCT($H61:$O61,'Q (t)'!$H61:$O61)/100</f>
        <v>400</v>
      </c>
      <c r="AE61" s="213">
        <f>SUMPRODUCT($P61:$W61,'Q (t)'!$P61:$W61)/1000</f>
        <v>500</v>
      </c>
      <c r="AF61" s="213">
        <f>SUMPRODUCT($X61:$AA61,'Q (t)'!$X61:$AA61)/1000</f>
        <v>0</v>
      </c>
      <c r="AG61" s="213">
        <f t="shared" si="2"/>
        <v>900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 t="s">
        <v>120</v>
      </c>
      <c r="H62" s="252" t="s">
        <v>120</v>
      </c>
      <c r="I62" s="252">
        <v>1</v>
      </c>
      <c r="J62" s="252">
        <v>0.5</v>
      </c>
      <c r="K62" s="252">
        <v>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2</v>
      </c>
      <c r="R62" s="252" t="s">
        <v>120</v>
      </c>
      <c r="S62" s="252">
        <v>1</v>
      </c>
      <c r="T62" s="252"/>
      <c r="U62" s="252"/>
      <c r="V62" s="252"/>
      <c r="W62" s="252"/>
      <c r="X62" s="252"/>
      <c r="Y62" s="252"/>
      <c r="Z62" s="252"/>
      <c r="AA62" s="252"/>
      <c r="AB62" s="205"/>
      <c r="AC62" s="213">
        <f>IFERROR($G62*'Q (t)'!$G62/1000,0)</f>
        <v>0</v>
      </c>
      <c r="AD62" s="213">
        <f>SUMPRODUCT($H62:$O62,'Q (t)'!$H62:$O62)/100</f>
        <v>400</v>
      </c>
      <c r="AE62" s="213">
        <f>SUMPRODUCT($P62:$W62,'Q (t)'!$P62:$W62)/1000</f>
        <v>500</v>
      </c>
      <c r="AF62" s="213">
        <f>SUMPRODUCT($X62:$AA62,'Q (t)'!$X62:$AA62)/1000</f>
        <v>0</v>
      </c>
      <c r="AG62" s="213">
        <f t="shared" si="2"/>
        <v>900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 t="s">
        <v>120</v>
      </c>
      <c r="H63" s="252" t="s">
        <v>120</v>
      </c>
      <c r="I63" s="252">
        <v>1</v>
      </c>
      <c r="J63" s="252">
        <v>0.5</v>
      </c>
      <c r="K63" s="252">
        <v>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2</v>
      </c>
      <c r="R63" s="252" t="s">
        <v>120</v>
      </c>
      <c r="S63" s="252">
        <v>1</v>
      </c>
      <c r="T63" s="252"/>
      <c r="U63" s="252"/>
      <c r="V63" s="252"/>
      <c r="W63" s="252"/>
      <c r="X63" s="252"/>
      <c r="Y63" s="252"/>
      <c r="Z63" s="252"/>
      <c r="AA63" s="252"/>
      <c r="AB63" s="205"/>
      <c r="AC63" s="213">
        <f>IFERROR($G63*'Q (t)'!$G63/1000,0)</f>
        <v>0</v>
      </c>
      <c r="AD63" s="213">
        <f>SUMPRODUCT($H63:$O63,'Q (t)'!$H63:$O63)/100</f>
        <v>400</v>
      </c>
      <c r="AE63" s="213">
        <f>SUMPRODUCT($P63:$W63,'Q (t)'!$P63:$W63)/1000</f>
        <v>500</v>
      </c>
      <c r="AF63" s="213">
        <f>SUMPRODUCT($X63:$AA63,'Q (t)'!$X63:$AA63)/1000</f>
        <v>0</v>
      </c>
      <c r="AG63" s="213">
        <f t="shared" si="2"/>
        <v>900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 t="s">
        <v>120</v>
      </c>
      <c r="H64" s="252" t="s">
        <v>120</v>
      </c>
      <c r="I64" s="252">
        <v>1</v>
      </c>
      <c r="J64" s="252">
        <v>0.5</v>
      </c>
      <c r="K64" s="252">
        <v>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2</v>
      </c>
      <c r="R64" s="252" t="s">
        <v>120</v>
      </c>
      <c r="S64" s="252">
        <v>1</v>
      </c>
      <c r="T64" s="252"/>
      <c r="U64" s="252"/>
      <c r="V64" s="252"/>
      <c r="W64" s="252"/>
      <c r="X64" s="252"/>
      <c r="Y64" s="252"/>
      <c r="Z64" s="252"/>
      <c r="AA64" s="252"/>
      <c r="AB64" s="205"/>
      <c r="AC64" s="213">
        <f>IFERROR($G64*'Q (t)'!$G64/1000,0)</f>
        <v>0</v>
      </c>
      <c r="AD64" s="213">
        <f>SUMPRODUCT($H64:$O64,'Q (t)'!$H64:$O64)/100</f>
        <v>400</v>
      </c>
      <c r="AE64" s="213">
        <f>SUMPRODUCT($P64:$W64,'Q (t)'!$P64:$W64)/1000</f>
        <v>500</v>
      </c>
      <c r="AF64" s="213">
        <f>SUMPRODUCT($X64:$AA64,'Q (t)'!$X64:$AA64)/1000</f>
        <v>0</v>
      </c>
      <c r="AG64" s="213">
        <f>SUM(AC64:AF64)</f>
        <v>900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">
        <v>120</v>
      </c>
      <c r="H65" s="252" t="s">
        <v>120</v>
      </c>
      <c r="I65" s="252" t="s">
        <v>120</v>
      </c>
      <c r="J65" s="252" t="s">
        <v>120</v>
      </c>
      <c r="K65" s="252" t="s">
        <v>120</v>
      </c>
      <c r="L65" s="252" t="s">
        <v>120</v>
      </c>
      <c r="M65" s="252" t="s">
        <v>120</v>
      </c>
      <c r="N65" s="252" t="s">
        <v>120</v>
      </c>
      <c r="O65" s="252" t="s">
        <v>120</v>
      </c>
      <c r="P65" s="252" t="s">
        <v>120</v>
      </c>
      <c r="Q65" s="252" t="s">
        <v>120</v>
      </c>
      <c r="R65" s="252" t="s">
        <v>120</v>
      </c>
      <c r="S65" s="252" t="s">
        <v>120</v>
      </c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">
        <v>120</v>
      </c>
      <c r="H66" s="252" t="s">
        <v>120</v>
      </c>
      <c r="I66" s="252" t="s">
        <v>120</v>
      </c>
      <c r="J66" s="252" t="s">
        <v>120</v>
      </c>
      <c r="K66" s="252" t="s">
        <v>120</v>
      </c>
      <c r="L66" s="252" t="s">
        <v>120</v>
      </c>
      <c r="M66" s="252" t="s">
        <v>120</v>
      </c>
      <c r="N66" s="252" t="s">
        <v>120</v>
      </c>
      <c r="O66" s="252" t="s">
        <v>120</v>
      </c>
      <c r="P66" s="252" t="s">
        <v>120</v>
      </c>
      <c r="Q66" s="252" t="s">
        <v>120</v>
      </c>
      <c r="R66" s="252" t="s">
        <v>120</v>
      </c>
      <c r="S66" s="252" t="s">
        <v>120</v>
      </c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0</v>
      </c>
      <c r="AD67" s="284">
        <f>SUBTOTAL(9,AD68:AD73)</f>
        <v>6400</v>
      </c>
      <c r="AE67" s="284">
        <f>SUBTOTAL(9,AE68:AE73)</f>
        <v>8000</v>
      </c>
      <c r="AF67" s="284">
        <f>SUBTOTAL(9,AF68:AF73)</f>
        <v>0</v>
      </c>
      <c r="AG67" s="284">
        <f>SUBTOTAL(9,AG68:AG73)</f>
        <v>14400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 t="s">
        <v>120</v>
      </c>
      <c r="H68" s="252" t="s">
        <v>120</v>
      </c>
      <c r="I68" s="252">
        <v>1</v>
      </c>
      <c r="J68" s="252">
        <v>0.5</v>
      </c>
      <c r="K68" s="252">
        <v>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2</v>
      </c>
      <c r="R68" s="252" t="s">
        <v>120</v>
      </c>
      <c r="S68" s="252">
        <v>1</v>
      </c>
      <c r="T68" s="252"/>
      <c r="U68" s="252"/>
      <c r="V68" s="252"/>
      <c r="W68" s="252"/>
      <c r="X68" s="252"/>
      <c r="Y68" s="252"/>
      <c r="Z68" s="252"/>
      <c r="AA68" s="252"/>
      <c r="AB68" s="205"/>
      <c r="AC68" s="213">
        <f>IFERROR($G68*'Q (t)'!$G68/1000,0)</f>
        <v>0</v>
      </c>
      <c r="AD68" s="213">
        <f>SUMPRODUCT($H68:$O68,'Q (t)'!$H68:$O68)/100</f>
        <v>1600</v>
      </c>
      <c r="AE68" s="213">
        <f>SUMPRODUCT($P68:$W68,'Q (t)'!$P68:$W68)/1000</f>
        <v>2000</v>
      </c>
      <c r="AF68" s="213">
        <f>SUMPRODUCT($X68:$AA68,'Q (t)'!$X68:$AA68)/1000</f>
        <v>0</v>
      </c>
      <c r="AG68" s="213">
        <f t="shared" ref="AG68:AG73" si="3">SUM(AC68:AF68)</f>
        <v>3600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 t="s">
        <v>120</v>
      </c>
      <c r="H69" s="252" t="s">
        <v>120</v>
      </c>
      <c r="I69" s="252">
        <v>1</v>
      </c>
      <c r="J69" s="252">
        <v>0.5</v>
      </c>
      <c r="K69" s="252">
        <v>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2</v>
      </c>
      <c r="R69" s="252" t="s">
        <v>120</v>
      </c>
      <c r="S69" s="252">
        <v>1</v>
      </c>
      <c r="T69" s="252"/>
      <c r="U69" s="252"/>
      <c r="V69" s="252"/>
      <c r="W69" s="252"/>
      <c r="X69" s="252"/>
      <c r="Y69" s="252"/>
      <c r="Z69" s="252"/>
      <c r="AA69" s="252"/>
      <c r="AB69" s="205"/>
      <c r="AC69" s="213">
        <f>IFERROR($G69*'Q (t)'!$G69/1000,0)</f>
        <v>0</v>
      </c>
      <c r="AD69" s="213">
        <f>SUMPRODUCT($H69:$O69,'Q (t)'!$H69:$O69)/100</f>
        <v>1600</v>
      </c>
      <c r="AE69" s="213">
        <f>SUMPRODUCT($P69:$W69,'Q (t)'!$P69:$W69)/1000</f>
        <v>2000</v>
      </c>
      <c r="AF69" s="213">
        <f>SUMPRODUCT($X69:$AA69,'Q (t)'!$X69:$AA69)/1000</f>
        <v>0</v>
      </c>
      <c r="AG69" s="213">
        <f t="shared" si="3"/>
        <v>3600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 t="s">
        <v>120</v>
      </c>
      <c r="H70" s="252" t="s">
        <v>120</v>
      </c>
      <c r="I70" s="252">
        <v>1</v>
      </c>
      <c r="J70" s="252">
        <v>0.5</v>
      </c>
      <c r="K70" s="252">
        <v>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2</v>
      </c>
      <c r="R70" s="252" t="s">
        <v>120</v>
      </c>
      <c r="S70" s="252">
        <v>1</v>
      </c>
      <c r="T70" s="252"/>
      <c r="U70" s="252"/>
      <c r="V70" s="252"/>
      <c r="W70" s="252"/>
      <c r="X70" s="252"/>
      <c r="Y70" s="252"/>
      <c r="Z70" s="252"/>
      <c r="AA70" s="252"/>
      <c r="AB70" s="205"/>
      <c r="AC70" s="213">
        <f>IFERROR($G70*'Q (t)'!$G70/1000,0)</f>
        <v>0</v>
      </c>
      <c r="AD70" s="213">
        <f>SUMPRODUCT($H70:$O70,'Q (t)'!$H70:$O70)/100</f>
        <v>1600</v>
      </c>
      <c r="AE70" s="213">
        <f>SUMPRODUCT($P70:$W70,'Q (t)'!$P70:$W70)/1000</f>
        <v>2000</v>
      </c>
      <c r="AF70" s="213">
        <f>SUMPRODUCT($X70:$AA70,'Q (t)'!$X70:$AA70)/1000</f>
        <v>0</v>
      </c>
      <c r="AG70" s="213">
        <f t="shared" si="3"/>
        <v>3600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 t="s">
        <v>120</v>
      </c>
      <c r="H71" s="252" t="s">
        <v>120</v>
      </c>
      <c r="I71" s="252">
        <v>1</v>
      </c>
      <c r="J71" s="252">
        <v>0.5</v>
      </c>
      <c r="K71" s="252">
        <v>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2</v>
      </c>
      <c r="R71" s="252" t="s">
        <v>120</v>
      </c>
      <c r="S71" s="252">
        <v>1</v>
      </c>
      <c r="T71" s="252"/>
      <c r="U71" s="252"/>
      <c r="V71" s="252"/>
      <c r="W71" s="252"/>
      <c r="X71" s="252"/>
      <c r="Y71" s="252"/>
      <c r="Z71" s="252"/>
      <c r="AA71" s="252"/>
      <c r="AB71" s="205"/>
      <c r="AC71" s="213">
        <f>IFERROR($G71*'Q (t)'!$G71/1000,0)</f>
        <v>0</v>
      </c>
      <c r="AD71" s="213">
        <f>SUMPRODUCT($H71:$O71,'Q (t)'!$H71:$O71)/100</f>
        <v>1600</v>
      </c>
      <c r="AE71" s="213">
        <f>SUMPRODUCT($P71:$W71,'Q (t)'!$P71:$W71)/1000</f>
        <v>2000</v>
      </c>
      <c r="AF71" s="213">
        <f>SUMPRODUCT($X71:$AA71,'Q (t)'!$X71:$AA71)/1000</f>
        <v>0</v>
      </c>
      <c r="AG71" s="213">
        <f t="shared" si="3"/>
        <v>3600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">
        <v>120</v>
      </c>
      <c r="H72" s="252" t="s">
        <v>120</v>
      </c>
      <c r="I72" s="252" t="s">
        <v>120</v>
      </c>
      <c r="J72" s="252" t="s">
        <v>120</v>
      </c>
      <c r="K72" s="252" t="s">
        <v>120</v>
      </c>
      <c r="L72" s="252" t="s">
        <v>120</v>
      </c>
      <c r="M72" s="252" t="s">
        <v>120</v>
      </c>
      <c r="N72" s="252" t="s">
        <v>120</v>
      </c>
      <c r="O72" s="252" t="s">
        <v>120</v>
      </c>
      <c r="P72" s="252" t="s">
        <v>120</v>
      </c>
      <c r="Q72" s="252" t="s">
        <v>120</v>
      </c>
      <c r="R72" s="252" t="s">
        <v>120</v>
      </c>
      <c r="S72" s="252" t="s">
        <v>120</v>
      </c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">
        <v>120</v>
      </c>
      <c r="H73" s="252" t="s">
        <v>120</v>
      </c>
      <c r="I73" s="252" t="s">
        <v>120</v>
      </c>
      <c r="J73" s="252" t="s">
        <v>120</v>
      </c>
      <c r="K73" s="252" t="s">
        <v>120</v>
      </c>
      <c r="L73" s="252" t="s">
        <v>120</v>
      </c>
      <c r="M73" s="252" t="s">
        <v>120</v>
      </c>
      <c r="N73" s="252" t="s">
        <v>120</v>
      </c>
      <c r="O73" s="252" t="s">
        <v>120</v>
      </c>
      <c r="P73" s="252" t="s">
        <v>120</v>
      </c>
      <c r="Q73" s="252" t="s">
        <v>120</v>
      </c>
      <c r="R73" s="252" t="s">
        <v>120</v>
      </c>
      <c r="S73" s="252" t="s">
        <v>120</v>
      </c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1750</v>
      </c>
      <c r="AE74" s="284">
        <f>SUBTOTAL(9,AE75:AE80)</f>
        <v>0</v>
      </c>
      <c r="AF74" s="284">
        <f>SUBTOTAL(9,AF75:AF80)</f>
        <v>0</v>
      </c>
      <c r="AG74" s="284">
        <f>SUBTOTAL(9,AG75:AG80)</f>
        <v>1750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>
        <v>1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/>
      <c r="U75" s="252"/>
      <c r="V75" s="252"/>
      <c r="W75" s="252"/>
      <c r="X75" s="252"/>
      <c r="Y75" s="252"/>
      <c r="Z75" s="252"/>
      <c r="AA75" s="252"/>
      <c r="AB75" s="205"/>
      <c r="AC75" s="213">
        <f>IFERROR($G75*'Q (t)'!$G75/1000,0)</f>
        <v>0</v>
      </c>
      <c r="AD75" s="213">
        <f>SUMPRODUCT($H75:$O75,'Q (t)'!$H75:$O75)/100</f>
        <v>1000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1000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>
        <v>1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/>
      <c r="U76" s="252"/>
      <c r="V76" s="252"/>
      <c r="W76" s="252"/>
      <c r="X76" s="252"/>
      <c r="Y76" s="252"/>
      <c r="Z76" s="252"/>
      <c r="AA76" s="252"/>
      <c r="AB76" s="205"/>
      <c r="AC76" s="213">
        <f>IFERROR($G76*'Q (t)'!$G76/1000,0)</f>
        <v>0</v>
      </c>
      <c r="AD76" s="213">
        <f>SUMPRODUCT($H76:$O76,'Q (t)'!$H76:$O76)/100</f>
        <v>100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100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2</v>
      </c>
      <c r="M77" s="252">
        <v>2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/>
      <c r="U77" s="252"/>
      <c r="V77" s="252"/>
      <c r="W77" s="252"/>
      <c r="X77" s="252"/>
      <c r="Y77" s="252"/>
      <c r="Z77" s="252"/>
      <c r="AA77" s="252"/>
      <c r="AB77" s="211"/>
      <c r="AC77" s="213">
        <f>IFERROR($G77*'Q (t)'!$G77/1000,0)</f>
        <v>0</v>
      </c>
      <c r="AD77" s="213">
        <f>SUMPRODUCT($H77:$O77,'Q (t)'!$H77:$O77)/100</f>
        <v>600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600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>
        <v>1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/>
      <c r="U78" s="252"/>
      <c r="V78" s="252"/>
      <c r="W78" s="252"/>
      <c r="X78" s="252"/>
      <c r="Y78" s="252"/>
      <c r="Z78" s="252"/>
      <c r="AA78" s="252"/>
      <c r="AB78" s="211"/>
      <c r="AC78" s="213">
        <f>IFERROR($G78*'Q (t)'!$G78/1000,0)</f>
        <v>0</v>
      </c>
      <c r="AD78" s="213">
        <f>SUMPRODUCT($H78:$O78,'Q (t)'!$H78:$O78)/100</f>
        <v>50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50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 t="s">
        <v>120</v>
      </c>
      <c r="H79" s="252" t="s">
        <v>120</v>
      </c>
      <c r="I79" s="252" t="s">
        <v>120</v>
      </c>
      <c r="J79" s="252" t="s">
        <v>120</v>
      </c>
      <c r="K79" s="252" t="s">
        <v>120</v>
      </c>
      <c r="L79" s="252" t="s">
        <v>120</v>
      </c>
      <c r="M79" s="252" t="s">
        <v>120</v>
      </c>
      <c r="N79" s="252" t="s">
        <v>120</v>
      </c>
      <c r="O79" s="252" t="s">
        <v>120</v>
      </c>
      <c r="P79" s="252" t="s">
        <v>120</v>
      </c>
      <c r="Q79" s="252" t="s">
        <v>120</v>
      </c>
      <c r="R79" s="252" t="s">
        <v>120</v>
      </c>
      <c r="S79" s="252" t="s">
        <v>120</v>
      </c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">
        <v>120</v>
      </c>
      <c r="H80" s="252" t="s">
        <v>120</v>
      </c>
      <c r="I80" s="252" t="s">
        <v>120</v>
      </c>
      <c r="J80" s="252" t="s">
        <v>120</v>
      </c>
      <c r="K80" s="252" t="s">
        <v>120</v>
      </c>
      <c r="L80" s="252" t="s">
        <v>120</v>
      </c>
      <c r="M80" s="252" t="s">
        <v>120</v>
      </c>
      <c r="N80" s="252" t="s">
        <v>120</v>
      </c>
      <c r="O80" s="252" t="s">
        <v>120</v>
      </c>
      <c r="P80" s="252" t="s">
        <v>120</v>
      </c>
      <c r="Q80" s="252" t="s">
        <v>120</v>
      </c>
      <c r="R80" s="252" t="s">
        <v>120</v>
      </c>
      <c r="S80" s="252" t="s">
        <v>120</v>
      </c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4.5</v>
      </c>
      <c r="I82" s="281">
        <f t="shared" si="5"/>
        <v>120</v>
      </c>
      <c r="J82" s="281">
        <f t="shared" si="5"/>
        <v>22.5</v>
      </c>
      <c r="K82" s="281">
        <f t="shared" si="5"/>
        <v>3</v>
      </c>
      <c r="L82" s="281">
        <f t="shared" si="5"/>
        <v>14</v>
      </c>
      <c r="M82" s="281">
        <f t="shared" si="5"/>
        <v>14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56</v>
      </c>
      <c r="R82" s="281">
        <f t="shared" si="5"/>
        <v>0</v>
      </c>
      <c r="S82" s="281">
        <f t="shared" si="5"/>
        <v>28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203932.5</v>
      </c>
      <c r="AE82" s="281">
        <f>SUBTOTAL(9,AE$14:AE$80)</f>
        <v>36500</v>
      </c>
      <c r="AF82" s="281">
        <f>SUBTOTAL(9,AF$14:AF$80)</f>
        <v>0</v>
      </c>
      <c r="AG82" s="281">
        <f>SUBTOTAL(9,AG$14:AG$80)</f>
        <v>240432.5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1.5</v>
      </c>
      <c r="I85" s="297">
        <f t="shared" si="6"/>
        <v>40</v>
      </c>
      <c r="J85" s="297">
        <f t="shared" si="6"/>
        <v>4</v>
      </c>
      <c r="K85" s="297">
        <f t="shared" si="6"/>
        <v>0</v>
      </c>
      <c r="L85" s="297">
        <f t="shared" si="6"/>
        <v>12</v>
      </c>
      <c r="M85" s="297">
        <f t="shared" si="6"/>
        <v>12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137632.5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137632.5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12</v>
      </c>
      <c r="J86" s="297">
        <f t="shared" si="7"/>
        <v>1.5</v>
      </c>
      <c r="K86" s="297">
        <f t="shared" si="7"/>
        <v>0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2</v>
      </c>
      <c r="R86" s="297">
        <f t="shared" si="7"/>
        <v>0</v>
      </c>
      <c r="S86" s="297">
        <f t="shared" si="7"/>
        <v>1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30000</v>
      </c>
      <c r="AE86" s="288">
        <f>SUBTOTAL(9,AE$29:AE$33)</f>
        <v>12500</v>
      </c>
      <c r="AF86" s="288">
        <f>SUBTOTAL(9,AF$29:AF$33)</f>
        <v>0</v>
      </c>
      <c r="AG86" s="288">
        <f>SUBTOTAL(9,AG$29:AG$33)</f>
        <v>42500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20</v>
      </c>
      <c r="J87" s="297">
        <f t="shared" si="8"/>
        <v>5</v>
      </c>
      <c r="K87" s="297">
        <f t="shared" si="8"/>
        <v>0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20</v>
      </c>
      <c r="R87" s="297">
        <f t="shared" si="8"/>
        <v>0</v>
      </c>
      <c r="S87" s="297">
        <f t="shared" si="8"/>
        <v>10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12350</v>
      </c>
      <c r="AE87" s="288">
        <f>SUBTOTAL(9,AE$34:AE$46)</f>
        <v>9500</v>
      </c>
      <c r="AF87" s="288">
        <f>SUBTOTAL(9,AF$34:AF$46)</f>
        <v>0</v>
      </c>
      <c r="AG87" s="288">
        <f>SUBTOTAL(9,AG$34:AG$46)</f>
        <v>21850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44</v>
      </c>
      <c r="J88" s="297">
        <f t="shared" si="9"/>
        <v>10</v>
      </c>
      <c r="K88" s="297">
        <f t="shared" si="9"/>
        <v>3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26</v>
      </c>
      <c r="R88" s="297">
        <f t="shared" si="9"/>
        <v>0</v>
      </c>
      <c r="S88" s="297">
        <f t="shared" si="9"/>
        <v>13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15800</v>
      </c>
      <c r="AE88" s="288">
        <f>SUBTOTAL(9,AE$47:AE$66)</f>
        <v>6500</v>
      </c>
      <c r="AF88" s="288">
        <f>SUBTOTAL(9,AF$47:AF$66)</f>
        <v>0</v>
      </c>
      <c r="AG88" s="288">
        <f>SUBTOTAL(9,AG$47:AG$66)</f>
        <v>22300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4</v>
      </c>
      <c r="J89" s="297">
        <f t="shared" si="10"/>
        <v>2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8</v>
      </c>
      <c r="R89" s="297">
        <f t="shared" si="10"/>
        <v>0</v>
      </c>
      <c r="S89" s="297">
        <f t="shared" si="10"/>
        <v>4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6400</v>
      </c>
      <c r="AE89" s="288">
        <f>SUBTOTAL(9,AE$67:AE$73)</f>
        <v>8000</v>
      </c>
      <c r="AF89" s="288">
        <f>SUBTOTAL(9,AF$67:AF$73)</f>
        <v>0</v>
      </c>
      <c r="AG89" s="288">
        <f>SUBTOTAL(9,AG$67:AG$73)</f>
        <v>14400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3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2</v>
      </c>
      <c r="M90" s="297">
        <f t="shared" si="11"/>
        <v>2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1750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1750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4.5</v>
      </c>
      <c r="I93" s="330">
        <f t="shared" si="12"/>
        <v>120</v>
      </c>
      <c r="J93" s="330">
        <f t="shared" si="12"/>
        <v>22.5</v>
      </c>
      <c r="K93" s="330">
        <f t="shared" si="12"/>
        <v>3</v>
      </c>
      <c r="L93" s="330">
        <f t="shared" si="12"/>
        <v>14</v>
      </c>
      <c r="M93" s="330">
        <f t="shared" si="12"/>
        <v>14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56</v>
      </c>
      <c r="R93" s="330">
        <f t="shared" si="12"/>
        <v>0</v>
      </c>
      <c r="S93" s="330">
        <f t="shared" si="12"/>
        <v>28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203932.5</v>
      </c>
      <c r="AE93" s="323">
        <f>SUM(AE85:AE92)</f>
        <v>36500</v>
      </c>
      <c r="AF93" s="323">
        <f>SUM(AF85:AF92)</f>
        <v>0</v>
      </c>
      <c r="AG93" s="323">
        <f>SUM(AG85:AG92)</f>
        <v>240432.5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178</v>
      </c>
      <c r="P94" s="331"/>
      <c r="Q94" s="332"/>
      <c r="R94" s="332"/>
      <c r="S94" s="333">
        <f>SUM(P93:S93)</f>
        <v>84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240432.5</v>
      </c>
      <c r="AG94" s="322">
        <f>SUM(AC93:AF93)</f>
        <v>240432.5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34">
        <f>SUM(G93:S93)</f>
        <v>262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240432.5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29:33" x14ac:dyDescent="0.2">
      <c r="AC97" s="115"/>
      <c r="AD97" s="115"/>
      <c r="AE97" s="115"/>
      <c r="AF97" s="115"/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75:S80 G48:AA66 G68:S73 G15:S28 G35:AA46 G30:S33">
    <cfRule type="cellIs" dxfId="588" priority="18" operator="equal">
      <formula>""</formula>
    </cfRule>
    <cfRule type="expression" dxfId="587" priority="19">
      <formula>$G$7=""</formula>
    </cfRule>
  </conditionalFormatting>
  <conditionalFormatting sqref="T30:W33 T68:W73 T75:W80 T15:W28">
    <cfRule type="cellIs" dxfId="586" priority="16" operator="equal">
      <formula>""</formula>
    </cfRule>
    <cfRule type="expression" dxfId="585" priority="17">
      <formula>$G$7=""</formula>
    </cfRule>
  </conditionalFormatting>
  <conditionalFormatting sqref="X30:AA33 X68:AA73 X75:AA80 X15:AA28">
    <cfRule type="cellIs" dxfId="584" priority="14" operator="equal">
      <formula>""</formula>
    </cfRule>
    <cfRule type="expression" dxfId="583" priority="15">
      <formula>$G$7=""</formula>
    </cfRule>
  </conditionalFormatting>
  <conditionalFormatting sqref="G81:S81">
    <cfRule type="cellIs" dxfId="582" priority="10" operator="equal">
      <formula>""</formula>
    </cfRule>
    <cfRule type="expression" dxfId="581" priority="11">
      <formula>$G$7=""</formula>
    </cfRule>
  </conditionalFormatting>
  <conditionalFormatting sqref="T81:W81">
    <cfRule type="cellIs" dxfId="580" priority="8" operator="equal">
      <formula>""</formula>
    </cfRule>
    <cfRule type="expression" dxfId="579" priority="9">
      <formula>$G$7=""</formula>
    </cfRule>
  </conditionalFormatting>
  <conditionalFormatting sqref="X81:AA81">
    <cfRule type="cellIs" dxfId="578" priority="6" operator="equal">
      <formula>""</formula>
    </cfRule>
    <cfRule type="expression" dxfId="577" priority="7">
      <formula>$G$7=""</formula>
    </cfRule>
  </conditionalFormatting>
  <conditionalFormatting sqref="G96:S96">
    <cfRule type="cellIs" dxfId="576" priority="5" stopIfTrue="1" operator="notEqual">
      <formula>TRUE</formula>
    </cfRule>
  </conditionalFormatting>
  <conditionalFormatting sqref="T96:AA96">
    <cfRule type="cellIs" dxfId="575" priority="4" stopIfTrue="1" operator="notEqual">
      <formula>TRUE</formula>
    </cfRule>
  </conditionalFormatting>
  <conditionalFormatting sqref="AC96:AF96">
    <cfRule type="cellIs" dxfId="574" priority="3" stopIfTrue="1" operator="notEqual">
      <formula>TRUE</formula>
    </cfRule>
  </conditionalFormatting>
  <conditionalFormatting sqref="AG96">
    <cfRule type="cellIs" dxfId="573" priority="2" stopIfTrue="1" operator="notEqual">
      <formula>TRUE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AG96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G18" sqref="G18"/>
    </sheetView>
  </sheetViews>
  <sheetFormatPr defaultRowHeight="12.75" x14ac:dyDescent="0.2"/>
  <cols>
    <col min="1" max="1" width="3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345"/>
      <c r="AD2" s="345"/>
      <c r="AE2" s="345"/>
      <c r="AF2" s="345"/>
      <c r="AG2" s="345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345"/>
      <c r="AD3" s="345"/>
      <c r="AE3" s="345"/>
      <c r="AF3" s="345"/>
      <c r="AG3" s="345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345"/>
      <c r="AD4" s="345"/>
      <c r="AE4" s="345"/>
      <c r="AF4" s="345"/>
      <c r="AG4" s="345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345"/>
      <c r="AD5" s="345"/>
      <c r="AE5" s="345"/>
      <c r="AF5" s="345"/>
      <c r="AG5" s="345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345"/>
      <c r="AD6" s="345"/>
      <c r="AE6" s="345"/>
      <c r="AF6" s="345"/>
      <c r="AG6" s="345"/>
    </row>
    <row r="7" spans="1:33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42"/>
      <c r="J7" s="242"/>
      <c r="K7" s="242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5"/>
      <c r="AE7" s="345"/>
      <c r="AF7" s="345"/>
      <c r="AG7" s="345"/>
    </row>
    <row r="8" spans="1:33" s="225" customFormat="1" x14ac:dyDescent="0.2">
      <c r="C8" s="237"/>
      <c r="D8" s="233"/>
      <c r="E8" s="234"/>
      <c r="F8" s="234"/>
      <c r="G8" s="26"/>
      <c r="H8" s="26"/>
      <c r="I8" s="242"/>
      <c r="J8" s="242"/>
      <c r="K8" s="242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142</v>
      </c>
      <c r="D9" s="233"/>
      <c r="E9" s="239"/>
      <c r="F9" s="239"/>
      <c r="G9" s="233"/>
      <c r="H9" s="233"/>
      <c r="I9" s="242"/>
      <c r="J9" s="242"/>
      <c r="K9" s="242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178516.69537397544</v>
      </c>
      <c r="AD9" s="349">
        <f>AD82</f>
        <v>683226.375</v>
      </c>
      <c r="AE9" s="349">
        <f>AE82</f>
        <v>113256</v>
      </c>
      <c r="AF9" s="349">
        <f>AF82</f>
        <v>0</v>
      </c>
      <c r="AG9" s="407">
        <f>AG82</f>
        <v>974999.07037397544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116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141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96924.75</v>
      </c>
      <c r="AD14" s="284">
        <f>SUBTOTAL(9,AD15:AD28)</f>
        <v>532233</v>
      </c>
      <c r="AE14" s="284">
        <f>SUBTOTAL(9,AE15:AE28)</f>
        <v>0</v>
      </c>
      <c r="AF14" s="284">
        <f>SUBTOTAL(9,AF15:AF28)</f>
        <v>0</v>
      </c>
      <c r="AG14" s="284">
        <f>SUBTOTAL(9,AG15:AG28)</f>
        <v>629157.75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v>97.5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7.8</v>
      </c>
      <c r="M15" s="252">
        <v>8.7750000000000004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 t="s">
        <v>120</v>
      </c>
      <c r="U15" s="252" t="s">
        <v>120</v>
      </c>
      <c r="V15" s="252" t="s">
        <v>120</v>
      </c>
      <c r="W15" s="252" t="s">
        <v>120</v>
      </c>
      <c r="X15" s="252" t="s">
        <v>120</v>
      </c>
      <c r="Y15" s="252" t="s">
        <v>120</v>
      </c>
      <c r="Z15" s="252" t="s">
        <v>120</v>
      </c>
      <c r="AA15" s="252" t="s">
        <v>120</v>
      </c>
      <c r="AB15" s="205"/>
      <c r="AC15" s="213">
        <f>IFERROR($G15*'Q (t)'!$G15/1000,0)</f>
        <v>78000</v>
      </c>
      <c r="AD15" s="213">
        <f>SUMPRODUCT($H15:$O15,'Q (t)'!$H15:$O15)/100</f>
        <v>399750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477750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v>97.5</v>
      </c>
      <c r="H16" s="252" t="s">
        <v>120</v>
      </c>
      <c r="I16" s="252">
        <v>19.5</v>
      </c>
      <c r="J16" s="252">
        <v>9.75</v>
      </c>
      <c r="K16" s="252">
        <v>1.95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 t="s">
        <v>120</v>
      </c>
      <c r="U16" s="252" t="s">
        <v>120</v>
      </c>
      <c r="V16" s="252" t="s">
        <v>120</v>
      </c>
      <c r="W16" s="252" t="s">
        <v>120</v>
      </c>
      <c r="X16" s="252" t="s">
        <v>120</v>
      </c>
      <c r="Y16" s="252" t="s">
        <v>120</v>
      </c>
      <c r="Z16" s="252" t="s">
        <v>120</v>
      </c>
      <c r="AA16" s="252" t="s">
        <v>120</v>
      </c>
      <c r="AB16" s="205"/>
      <c r="AC16" s="213">
        <f>IFERROR($G16*'Q (t)'!$G16/1000,0)</f>
        <v>9.75</v>
      </c>
      <c r="AD16" s="213">
        <f>SUMPRODUCT($H16:$O16,'Q (t)'!$H16:$O16)/100</f>
        <v>82.875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92.625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v>97.5</v>
      </c>
      <c r="H17" s="252" t="s">
        <v>120</v>
      </c>
      <c r="I17" s="252">
        <v>19.5</v>
      </c>
      <c r="J17" s="252">
        <v>9.75</v>
      </c>
      <c r="K17" s="252">
        <v>1.95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 t="s">
        <v>120</v>
      </c>
      <c r="U17" s="252" t="s">
        <v>120</v>
      </c>
      <c r="V17" s="252" t="s">
        <v>120</v>
      </c>
      <c r="W17" s="252" t="s">
        <v>120</v>
      </c>
      <c r="X17" s="252" t="s">
        <v>120</v>
      </c>
      <c r="Y17" s="252" t="s">
        <v>120</v>
      </c>
      <c r="Z17" s="252" t="s">
        <v>120</v>
      </c>
      <c r="AA17" s="252" t="s">
        <v>120</v>
      </c>
      <c r="AB17" s="205"/>
      <c r="AC17" s="213">
        <f>IFERROR($G17*'Q (t)'!$G17/1000,0)</f>
        <v>19.5</v>
      </c>
      <c r="AD17" s="213">
        <f>SUMPRODUCT($H17:$O17,'Q (t)'!$H17:$O17)/100</f>
        <v>165.75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185.25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v>9.75</v>
      </c>
      <c r="H18" s="252">
        <v>9.7500000000000003E-2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 t="s">
        <v>120</v>
      </c>
      <c r="U18" s="252" t="s">
        <v>120</v>
      </c>
      <c r="V18" s="252" t="s">
        <v>120</v>
      </c>
      <c r="W18" s="252" t="s">
        <v>120</v>
      </c>
      <c r="X18" s="252" t="s">
        <v>120</v>
      </c>
      <c r="Y18" s="252" t="s">
        <v>120</v>
      </c>
      <c r="Z18" s="252" t="s">
        <v>120</v>
      </c>
      <c r="AA18" s="252" t="s">
        <v>120</v>
      </c>
      <c r="AB18" s="205"/>
      <c r="AC18" s="213">
        <f>IFERROR($G18*'Q (t)'!$G18/1000,0)</f>
        <v>1950</v>
      </c>
      <c r="AD18" s="213">
        <f>SUMPRODUCT($H18:$O18,'Q (t)'!$H18:$O18)/100</f>
        <v>585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2535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v>9.75</v>
      </c>
      <c r="H19" s="252">
        <v>1.95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 t="s">
        <v>120</v>
      </c>
      <c r="U19" s="252" t="s">
        <v>120</v>
      </c>
      <c r="V19" s="252" t="s">
        <v>120</v>
      </c>
      <c r="W19" s="252" t="s">
        <v>120</v>
      </c>
      <c r="X19" s="252" t="s">
        <v>120</v>
      </c>
      <c r="Y19" s="252" t="s">
        <v>120</v>
      </c>
      <c r="Z19" s="252" t="s">
        <v>120</v>
      </c>
      <c r="AA19" s="252" t="s">
        <v>120</v>
      </c>
      <c r="AB19" s="205"/>
      <c r="AC19" s="213">
        <f>IFERROR($G19*'Q (t)'!$G19/1000,0)</f>
        <v>975</v>
      </c>
      <c r="AD19" s="213">
        <f>SUMPRODUCT($H19:$O19,'Q (t)'!$H19:$O19)/100</f>
        <v>5850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6825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v>107.25</v>
      </c>
      <c r="H20" s="252">
        <v>9.7500000000000003E-2</v>
      </c>
      <c r="I20" s="252" t="s">
        <v>120</v>
      </c>
      <c r="J20" s="252" t="s">
        <v>120</v>
      </c>
      <c r="K20" s="252" t="s">
        <v>120</v>
      </c>
      <c r="L20" s="252">
        <v>7.8</v>
      </c>
      <c r="M20" s="252">
        <v>8.7750000000000004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 t="s">
        <v>120</v>
      </c>
      <c r="U20" s="252" t="s">
        <v>120</v>
      </c>
      <c r="V20" s="252" t="s">
        <v>120</v>
      </c>
      <c r="W20" s="252" t="s">
        <v>120</v>
      </c>
      <c r="X20" s="252" t="s">
        <v>120</v>
      </c>
      <c r="Y20" s="252" t="s">
        <v>120</v>
      </c>
      <c r="Z20" s="252" t="s">
        <v>120</v>
      </c>
      <c r="AA20" s="252" t="s">
        <v>120</v>
      </c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v>107.25</v>
      </c>
      <c r="H21" s="252">
        <v>1.95</v>
      </c>
      <c r="I21" s="252" t="s">
        <v>120</v>
      </c>
      <c r="J21" s="252" t="s">
        <v>120</v>
      </c>
      <c r="K21" s="252" t="s">
        <v>120</v>
      </c>
      <c r="L21" s="252">
        <v>7.8</v>
      </c>
      <c r="M21" s="252">
        <v>8.7750000000000004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 t="s">
        <v>120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v>195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6.8250000000000002</v>
      </c>
      <c r="M22" s="252">
        <v>7.8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 t="s">
        <v>120</v>
      </c>
      <c r="U22" s="252" t="s">
        <v>120</v>
      </c>
      <c r="V22" s="252" t="s">
        <v>120</v>
      </c>
      <c r="W22" s="252" t="s">
        <v>120</v>
      </c>
      <c r="X22" s="252" t="s">
        <v>120</v>
      </c>
      <c r="Y22" s="252" t="s">
        <v>120</v>
      </c>
      <c r="Z22" s="252" t="s">
        <v>120</v>
      </c>
      <c r="AA22" s="252" t="s">
        <v>120</v>
      </c>
      <c r="AB22" s="205"/>
      <c r="AC22" s="213">
        <f>IFERROR($G22*'Q (t)'!$G22/1000,0)</f>
        <v>15600</v>
      </c>
      <c r="AD22" s="213">
        <f>SUMPRODUCT($H22:$O22,'Q (t)'!$H22:$O22)/100</f>
        <v>112125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127725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v>204.75</v>
      </c>
      <c r="H23" s="252">
        <v>9.7500000000000003E-2</v>
      </c>
      <c r="I23" s="252" t="s">
        <v>120</v>
      </c>
      <c r="J23" s="252" t="s">
        <v>120</v>
      </c>
      <c r="K23" s="252" t="s">
        <v>120</v>
      </c>
      <c r="L23" s="252">
        <v>6.8250000000000002</v>
      </c>
      <c r="M23" s="252">
        <v>7.8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 t="s">
        <v>120</v>
      </c>
      <c r="U23" s="252" t="s">
        <v>120</v>
      </c>
      <c r="V23" s="252" t="s">
        <v>120</v>
      </c>
      <c r="W23" s="252" t="s">
        <v>120</v>
      </c>
      <c r="X23" s="252" t="s">
        <v>120</v>
      </c>
      <c r="Y23" s="252" t="s">
        <v>120</v>
      </c>
      <c r="Z23" s="252" t="s">
        <v>120</v>
      </c>
      <c r="AA23" s="252" t="s">
        <v>120</v>
      </c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v>204.75</v>
      </c>
      <c r="H24" s="252">
        <v>1.95</v>
      </c>
      <c r="I24" s="252" t="s">
        <v>120</v>
      </c>
      <c r="J24" s="252" t="s">
        <v>120</v>
      </c>
      <c r="K24" s="252" t="s">
        <v>120</v>
      </c>
      <c r="L24" s="252">
        <v>6.8250000000000002</v>
      </c>
      <c r="M24" s="252">
        <v>7.8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 t="s">
        <v>120</v>
      </c>
      <c r="U24" s="252" t="s">
        <v>120</v>
      </c>
      <c r="V24" s="252" t="s">
        <v>120</v>
      </c>
      <c r="W24" s="252" t="s">
        <v>120</v>
      </c>
      <c r="X24" s="252" t="s">
        <v>120</v>
      </c>
      <c r="Y24" s="252" t="s">
        <v>120</v>
      </c>
      <c r="Z24" s="252" t="s">
        <v>120</v>
      </c>
      <c r="AA24" s="252" t="s">
        <v>120</v>
      </c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v>195</v>
      </c>
      <c r="H25" s="252" t="s">
        <v>120</v>
      </c>
      <c r="I25" s="252">
        <v>14.625</v>
      </c>
      <c r="J25" s="252">
        <v>7.3125</v>
      </c>
      <c r="K25" s="252">
        <v>1.4624999999999999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 t="s">
        <v>120</v>
      </c>
      <c r="U25" s="252" t="s">
        <v>120</v>
      </c>
      <c r="V25" s="252" t="s">
        <v>120</v>
      </c>
      <c r="W25" s="252" t="s">
        <v>120</v>
      </c>
      <c r="X25" s="252" t="s">
        <v>120</v>
      </c>
      <c r="Y25" s="252" t="s">
        <v>120</v>
      </c>
      <c r="Z25" s="252" t="s">
        <v>120</v>
      </c>
      <c r="AA25" s="252" t="s">
        <v>120</v>
      </c>
      <c r="AB25" s="205"/>
      <c r="AC25" s="213">
        <f>IFERROR($G25*'Q (t)'!$G25/1000,0)</f>
        <v>292.5</v>
      </c>
      <c r="AD25" s="213">
        <f>SUMPRODUCT($H25:$O25,'Q (t)'!$H25:$O25)/100</f>
        <v>12431.25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12723.75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v>195</v>
      </c>
      <c r="H26" s="252" t="s">
        <v>120</v>
      </c>
      <c r="I26" s="252">
        <v>14.625</v>
      </c>
      <c r="J26" s="252">
        <v>7.3125</v>
      </c>
      <c r="K26" s="252">
        <v>1.4624999999999999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 t="s">
        <v>120</v>
      </c>
      <c r="U26" s="252" t="s">
        <v>120</v>
      </c>
      <c r="V26" s="252" t="s">
        <v>120</v>
      </c>
      <c r="W26" s="252" t="s">
        <v>120</v>
      </c>
      <c r="X26" s="252" t="s">
        <v>120</v>
      </c>
      <c r="Y26" s="252" t="s">
        <v>120</v>
      </c>
      <c r="Z26" s="252" t="s">
        <v>120</v>
      </c>
      <c r="AA26" s="252" t="s">
        <v>120</v>
      </c>
      <c r="AB26" s="205"/>
      <c r="AC26" s="213">
        <f>IFERROR($G26*'Q (t)'!$G26/1000,0)</f>
        <v>78</v>
      </c>
      <c r="AD26" s="213">
        <f>SUMPRODUCT($H26:$O26,'Q (t)'!$H26:$O26)/100</f>
        <v>1243.125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1321.125</v>
      </c>
    </row>
    <row r="27" spans="1:33" s="214" customFormat="1" x14ac:dyDescent="0.2">
      <c r="A27" s="244"/>
      <c r="B27" s="244"/>
      <c r="C27" s="200"/>
      <c r="D27" s="196"/>
      <c r="E27" s="199"/>
      <c r="F27" s="199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/>
      <c r="D28" s="196"/>
      <c r="E28" s="199"/>
      <c r="F28" s="199"/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64350</v>
      </c>
      <c r="AD29" s="284">
        <f>SUBTOTAL(9,AD30:AD33)</f>
        <v>100425</v>
      </c>
      <c r="AE29" s="284">
        <f>SUBTOTAL(9,AE30:AE33)</f>
        <v>73125</v>
      </c>
      <c r="AF29" s="284">
        <f>SUBTOTAL(9,AF30:AF33)</f>
        <v>0</v>
      </c>
      <c r="AG29" s="284">
        <f>SUBTOTAL(9,AG30:AG33)</f>
        <v>237900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v>5850</v>
      </c>
      <c r="H30" s="252" t="s">
        <v>120</v>
      </c>
      <c r="I30" s="252">
        <v>4.875</v>
      </c>
      <c r="J30" s="252">
        <v>2.4375</v>
      </c>
      <c r="K30" s="252">
        <v>0.48749999999999999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9.75</v>
      </c>
      <c r="R30" s="252" t="s">
        <v>120</v>
      </c>
      <c r="S30" s="252">
        <v>9.75</v>
      </c>
      <c r="T30" s="252" t="s">
        <v>120</v>
      </c>
      <c r="U30" s="252" t="s">
        <v>120</v>
      </c>
      <c r="V30" s="252" t="s">
        <v>120</v>
      </c>
      <c r="W30" s="252" t="s">
        <v>120</v>
      </c>
      <c r="X30" s="252" t="s">
        <v>120</v>
      </c>
      <c r="Y30" s="252" t="s">
        <v>120</v>
      </c>
      <c r="Z30" s="252" t="s">
        <v>120</v>
      </c>
      <c r="AA30" s="252" t="s">
        <v>120</v>
      </c>
      <c r="AB30" s="205"/>
      <c r="AC30" s="213">
        <f>IFERROR($G30*'Q (t)'!$G30/1000,0)</f>
        <v>58500</v>
      </c>
      <c r="AD30" s="213">
        <f>SUMPRODUCT($H30:$O30,'Q (t)'!$H30:$O30)/100</f>
        <v>71175</v>
      </c>
      <c r="AE30" s="213">
        <f>SUMPRODUCT($P30:$W30,'Q (t)'!$P30:$W30)/1000</f>
        <v>73125</v>
      </c>
      <c r="AF30" s="213">
        <f>SUMPRODUCT($X30:$AA30,'Q (t)'!$X30:$AA30)/1000</f>
        <v>0</v>
      </c>
      <c r="AG30" s="213">
        <f>SUM(AC30:AF30)</f>
        <v>202800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v>5850</v>
      </c>
      <c r="H31" s="252" t="s">
        <v>120</v>
      </c>
      <c r="I31" s="252">
        <v>14.625</v>
      </c>
      <c r="J31" s="252">
        <v>9.75</v>
      </c>
      <c r="K31" s="252">
        <v>4.875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 t="s">
        <v>120</v>
      </c>
      <c r="U31" s="252" t="s">
        <v>120</v>
      </c>
      <c r="V31" s="252" t="s">
        <v>120</v>
      </c>
      <c r="W31" s="252" t="s">
        <v>120</v>
      </c>
      <c r="X31" s="252" t="s">
        <v>120</v>
      </c>
      <c r="Y31" s="252" t="s">
        <v>120</v>
      </c>
      <c r="Z31" s="252" t="s">
        <v>120</v>
      </c>
      <c r="AA31" s="252" t="s">
        <v>120</v>
      </c>
      <c r="AB31" s="205"/>
      <c r="AC31" s="213">
        <f>IFERROR($G31*'Q (t)'!$G31/1000,0)</f>
        <v>5850</v>
      </c>
      <c r="AD31" s="213">
        <f>SUMPRODUCT($H31:$O31,'Q (t)'!$H31:$O31)/100</f>
        <v>29250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35100</v>
      </c>
    </row>
    <row r="32" spans="1:33" s="204" customFormat="1" x14ac:dyDescent="0.2">
      <c r="A32" s="230"/>
      <c r="B32" s="230"/>
      <c r="C32" s="200"/>
      <c r="D32" s="196"/>
      <c r="E32" s="199"/>
      <c r="F32" s="199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/>
      <c r="D33" s="196"/>
      <c r="E33" s="199"/>
      <c r="F33" s="199"/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6942</v>
      </c>
      <c r="AD34" s="284">
        <f>SUBTOTAL(9,AD35:AD46)</f>
        <v>8521.5</v>
      </c>
      <c r="AE34" s="284">
        <f>SUBTOTAL(9,AE35:AE46)</f>
        <v>27787.5</v>
      </c>
      <c r="AF34" s="284">
        <f>SUBTOTAL(9,AF35:AF46)</f>
        <v>0</v>
      </c>
      <c r="AG34" s="284">
        <f>SUBTOTAL(9,AG35:AG46)</f>
        <v>43251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v>9750</v>
      </c>
      <c r="H35" s="252" t="s">
        <v>120</v>
      </c>
      <c r="I35" s="252">
        <v>0.97499999999999998</v>
      </c>
      <c r="J35" s="252">
        <v>0.48749999999999999</v>
      </c>
      <c r="K35" s="252">
        <v>9.7500000000000003E-2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4.875</v>
      </c>
      <c r="R35" s="252" t="s">
        <v>120</v>
      </c>
      <c r="S35" s="252">
        <v>4.875</v>
      </c>
      <c r="T35" s="252" t="s">
        <v>120</v>
      </c>
      <c r="U35" s="252" t="s">
        <v>120</v>
      </c>
      <c r="V35" s="252" t="s">
        <v>120</v>
      </c>
      <c r="W35" s="252" t="s">
        <v>120</v>
      </c>
      <c r="X35" s="252" t="s">
        <v>120</v>
      </c>
      <c r="Y35" s="252" t="s">
        <v>120</v>
      </c>
      <c r="Z35" s="252" t="s">
        <v>120</v>
      </c>
      <c r="AA35" s="252" t="s">
        <v>120</v>
      </c>
      <c r="AB35" s="205"/>
      <c r="AC35" s="213">
        <f>IFERROR($G35*'Q (t)'!$G35/1000,0)</f>
        <v>6503.25</v>
      </c>
      <c r="AD35" s="213">
        <f>SUMPRODUCT($H35:$O35,'Q (t)'!$H35:$O35)/100</f>
        <v>4485</v>
      </c>
      <c r="AE35" s="213">
        <f>SUMPRODUCT($P35:$W35,'Q (t)'!$P35:$W35)/1000</f>
        <v>14625</v>
      </c>
      <c r="AF35" s="213">
        <f>SUMPRODUCT($X35:$AA35,'Q (t)'!$X35:$AA35)/1000</f>
        <v>0</v>
      </c>
      <c r="AG35" s="213">
        <f>SUM(AC35:AF35)</f>
        <v>25613.25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48750</v>
      </c>
      <c r="H36" s="252" t="s">
        <v>120</v>
      </c>
      <c r="I36" s="252">
        <v>0.97499999999999998</v>
      </c>
      <c r="J36" s="252">
        <v>0.48749999999999999</v>
      </c>
      <c r="K36" s="252">
        <v>9.7500000000000003E-2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4.875</v>
      </c>
      <c r="R36" s="252" t="s">
        <v>120</v>
      </c>
      <c r="S36" s="252">
        <v>4.875</v>
      </c>
      <c r="T36" s="252" t="s">
        <v>120</v>
      </c>
      <c r="U36" s="252" t="s">
        <v>120</v>
      </c>
      <c r="V36" s="252" t="s">
        <v>120</v>
      </c>
      <c r="W36" s="252" t="s">
        <v>120</v>
      </c>
      <c r="X36" s="252" t="s">
        <v>120</v>
      </c>
      <c r="Y36" s="252" t="s">
        <v>120</v>
      </c>
      <c r="Z36" s="252" t="s">
        <v>120</v>
      </c>
      <c r="AA36" s="252" t="s">
        <v>120</v>
      </c>
      <c r="AB36" s="205"/>
      <c r="AC36" s="213">
        <f>IFERROR($G36*'Q (t)'!$G36/1000,0)</f>
        <v>48.75</v>
      </c>
      <c r="AD36" s="213">
        <f>SUMPRODUCT($H36:$O36,'Q (t)'!$H36:$O36)/100</f>
        <v>448.5</v>
      </c>
      <c r="AE36" s="213">
        <f>SUMPRODUCT($P36:$W36,'Q (t)'!$P36:$W36)/1000</f>
        <v>1462.5</v>
      </c>
      <c r="AF36" s="213">
        <f>SUMPRODUCT($X36:$AA36,'Q (t)'!$X36:$AA36)/1000</f>
        <v>0</v>
      </c>
      <c r="AG36" s="213">
        <f t="shared" ref="AG36:AG46" si="1">SUM(AC36:AF36)</f>
        <v>1959.75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48750</v>
      </c>
      <c r="H37" s="252" t="s">
        <v>120</v>
      </c>
      <c r="I37" s="252">
        <v>0.97499999999999998</v>
      </c>
      <c r="J37" s="252">
        <v>0.48749999999999999</v>
      </c>
      <c r="K37" s="252">
        <v>9.7500000000000003E-2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4.875</v>
      </c>
      <c r="R37" s="252" t="s">
        <v>120</v>
      </c>
      <c r="S37" s="252">
        <v>4.875</v>
      </c>
      <c r="T37" s="252" t="s">
        <v>120</v>
      </c>
      <c r="U37" s="252" t="s">
        <v>120</v>
      </c>
      <c r="V37" s="252" t="s">
        <v>120</v>
      </c>
      <c r="W37" s="252" t="s">
        <v>120</v>
      </c>
      <c r="X37" s="252" t="s">
        <v>120</v>
      </c>
      <c r="Y37" s="252" t="s">
        <v>120</v>
      </c>
      <c r="Z37" s="252" t="s">
        <v>120</v>
      </c>
      <c r="AA37" s="252" t="s">
        <v>120</v>
      </c>
      <c r="AB37" s="205"/>
      <c r="AC37" s="213">
        <f>IFERROR($G37*'Q (t)'!$G37/1000,0)</f>
        <v>48.75</v>
      </c>
      <c r="AD37" s="213">
        <f>SUMPRODUCT($H37:$O37,'Q (t)'!$H37:$O37)/100</f>
        <v>448.5</v>
      </c>
      <c r="AE37" s="213">
        <f>SUMPRODUCT($P37:$W37,'Q (t)'!$P37:$W37)/1000</f>
        <v>1462.5</v>
      </c>
      <c r="AF37" s="213">
        <f>SUMPRODUCT($X37:$AA37,'Q (t)'!$X37:$AA37)/1000</f>
        <v>0</v>
      </c>
      <c r="AG37" s="213">
        <f t="shared" si="1"/>
        <v>1959.75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48750</v>
      </c>
      <c r="H38" s="252" t="s">
        <v>120</v>
      </c>
      <c r="I38" s="252">
        <v>0.97499999999999998</v>
      </c>
      <c r="J38" s="252">
        <v>0.48749999999999999</v>
      </c>
      <c r="K38" s="252">
        <v>9.7500000000000003E-2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4.875</v>
      </c>
      <c r="R38" s="252" t="s">
        <v>120</v>
      </c>
      <c r="S38" s="252">
        <v>4.875</v>
      </c>
      <c r="T38" s="252" t="s">
        <v>120</v>
      </c>
      <c r="U38" s="252" t="s">
        <v>120</v>
      </c>
      <c r="V38" s="252" t="s">
        <v>120</v>
      </c>
      <c r="W38" s="252" t="s">
        <v>120</v>
      </c>
      <c r="X38" s="252" t="s">
        <v>120</v>
      </c>
      <c r="Y38" s="252" t="s">
        <v>120</v>
      </c>
      <c r="Z38" s="252" t="s">
        <v>120</v>
      </c>
      <c r="AA38" s="252" t="s">
        <v>120</v>
      </c>
      <c r="AB38" s="205"/>
      <c r="AC38" s="213">
        <f>IFERROR($G38*'Q (t)'!$G38/1000,0)</f>
        <v>48.75</v>
      </c>
      <c r="AD38" s="213">
        <f>SUMPRODUCT($H38:$O38,'Q (t)'!$H38:$O38)/100</f>
        <v>448.5</v>
      </c>
      <c r="AE38" s="213">
        <f>SUMPRODUCT($P38:$W38,'Q (t)'!$P38:$W38)/1000</f>
        <v>1462.5</v>
      </c>
      <c r="AF38" s="213">
        <f>SUMPRODUCT($X38:$AA38,'Q (t)'!$X38:$AA38)/1000</f>
        <v>0</v>
      </c>
      <c r="AG38" s="213">
        <f t="shared" si="1"/>
        <v>1959.75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48750</v>
      </c>
      <c r="H39" s="252" t="s">
        <v>120</v>
      </c>
      <c r="I39" s="252">
        <v>0.97499999999999998</v>
      </c>
      <c r="J39" s="252">
        <v>0.48749999999999999</v>
      </c>
      <c r="K39" s="252">
        <v>9.7500000000000003E-2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4.875</v>
      </c>
      <c r="R39" s="252" t="s">
        <v>120</v>
      </c>
      <c r="S39" s="252">
        <v>4.875</v>
      </c>
      <c r="T39" s="252" t="s">
        <v>120</v>
      </c>
      <c r="U39" s="252" t="s">
        <v>120</v>
      </c>
      <c r="V39" s="252" t="s">
        <v>120</v>
      </c>
      <c r="W39" s="252" t="s">
        <v>120</v>
      </c>
      <c r="X39" s="252" t="s">
        <v>120</v>
      </c>
      <c r="Y39" s="252" t="s">
        <v>120</v>
      </c>
      <c r="Z39" s="252" t="s">
        <v>120</v>
      </c>
      <c r="AA39" s="252" t="s">
        <v>120</v>
      </c>
      <c r="AB39" s="205"/>
      <c r="AC39" s="213">
        <f>IFERROR($G39*'Q (t)'!$G39/1000,0)</f>
        <v>48.75</v>
      </c>
      <c r="AD39" s="213">
        <f>SUMPRODUCT($H39:$O39,'Q (t)'!$H39:$O39)/100</f>
        <v>448.5</v>
      </c>
      <c r="AE39" s="213">
        <f>SUMPRODUCT($P39:$W39,'Q (t)'!$P39:$W39)/1000</f>
        <v>1462.5</v>
      </c>
      <c r="AF39" s="213">
        <f>SUMPRODUCT($X39:$AA39,'Q (t)'!$X39:$AA39)/1000</f>
        <v>0</v>
      </c>
      <c r="AG39" s="213">
        <f t="shared" si="1"/>
        <v>1959.75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48750</v>
      </c>
      <c r="H40" s="252" t="s">
        <v>120</v>
      </c>
      <c r="I40" s="252">
        <v>0.97499999999999998</v>
      </c>
      <c r="J40" s="252">
        <v>0.48749999999999999</v>
      </c>
      <c r="K40" s="252">
        <v>9.7500000000000003E-2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4.875</v>
      </c>
      <c r="R40" s="252" t="s">
        <v>120</v>
      </c>
      <c r="S40" s="252">
        <v>4.875</v>
      </c>
      <c r="T40" s="252" t="s">
        <v>120</v>
      </c>
      <c r="U40" s="252" t="s">
        <v>120</v>
      </c>
      <c r="V40" s="252" t="s">
        <v>120</v>
      </c>
      <c r="W40" s="252" t="s">
        <v>120</v>
      </c>
      <c r="X40" s="252" t="s">
        <v>120</v>
      </c>
      <c r="Y40" s="252" t="s">
        <v>120</v>
      </c>
      <c r="Z40" s="252" t="s">
        <v>120</v>
      </c>
      <c r="AA40" s="252" t="s">
        <v>120</v>
      </c>
      <c r="AB40" s="205"/>
      <c r="AC40" s="213">
        <f>IFERROR($G40*'Q (t)'!$G40/1000,0)</f>
        <v>48.75</v>
      </c>
      <c r="AD40" s="213">
        <f>SUMPRODUCT($H40:$O40,'Q (t)'!$H40:$O40)/100</f>
        <v>448.5</v>
      </c>
      <c r="AE40" s="213">
        <f>SUMPRODUCT($P40:$W40,'Q (t)'!$P40:$W40)/1000</f>
        <v>1462.5</v>
      </c>
      <c r="AF40" s="213">
        <f>SUMPRODUCT($X40:$AA40,'Q (t)'!$X40:$AA40)/1000</f>
        <v>0</v>
      </c>
      <c r="AG40" s="213">
        <f t="shared" si="1"/>
        <v>1959.75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48750</v>
      </c>
      <c r="H41" s="252" t="s">
        <v>120</v>
      </c>
      <c r="I41" s="252">
        <v>0.97499999999999998</v>
      </c>
      <c r="J41" s="252">
        <v>0.48749999999999999</v>
      </c>
      <c r="K41" s="252">
        <v>9.7500000000000003E-2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4.875</v>
      </c>
      <c r="R41" s="252" t="s">
        <v>120</v>
      </c>
      <c r="S41" s="252">
        <v>4.875</v>
      </c>
      <c r="T41" s="252" t="s">
        <v>120</v>
      </c>
      <c r="U41" s="252" t="s">
        <v>120</v>
      </c>
      <c r="V41" s="252" t="s">
        <v>120</v>
      </c>
      <c r="W41" s="252" t="s">
        <v>120</v>
      </c>
      <c r="X41" s="252" t="s">
        <v>120</v>
      </c>
      <c r="Y41" s="252" t="s">
        <v>120</v>
      </c>
      <c r="Z41" s="252" t="s">
        <v>120</v>
      </c>
      <c r="AA41" s="252" t="s">
        <v>120</v>
      </c>
      <c r="AB41" s="205"/>
      <c r="AC41" s="213">
        <f>IFERROR($G41*'Q (t)'!$G41/1000,0)</f>
        <v>48.75</v>
      </c>
      <c r="AD41" s="213">
        <f>SUMPRODUCT($H41:$O41,'Q (t)'!$H41:$O41)/100</f>
        <v>448.5</v>
      </c>
      <c r="AE41" s="213">
        <f>SUMPRODUCT($P41:$W41,'Q (t)'!$P41:$W41)/1000</f>
        <v>1462.5</v>
      </c>
      <c r="AF41" s="213">
        <f>SUMPRODUCT($X41:$AA41,'Q (t)'!$X41:$AA41)/1000</f>
        <v>0</v>
      </c>
      <c r="AG41" s="213">
        <f t="shared" si="1"/>
        <v>1959.75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48750</v>
      </c>
      <c r="H42" s="252" t="s">
        <v>120</v>
      </c>
      <c r="I42" s="252">
        <v>0.97499999999999998</v>
      </c>
      <c r="J42" s="252">
        <v>0.48749999999999999</v>
      </c>
      <c r="K42" s="252">
        <v>9.7500000000000003E-2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4.875</v>
      </c>
      <c r="R42" s="252" t="s">
        <v>120</v>
      </c>
      <c r="S42" s="252">
        <v>4.875</v>
      </c>
      <c r="T42" s="252" t="s">
        <v>120</v>
      </c>
      <c r="U42" s="252" t="s">
        <v>120</v>
      </c>
      <c r="V42" s="252" t="s">
        <v>120</v>
      </c>
      <c r="W42" s="252" t="s">
        <v>120</v>
      </c>
      <c r="X42" s="252" t="s">
        <v>120</v>
      </c>
      <c r="Y42" s="252" t="s">
        <v>120</v>
      </c>
      <c r="Z42" s="252" t="s">
        <v>120</v>
      </c>
      <c r="AA42" s="252" t="s">
        <v>120</v>
      </c>
      <c r="AB42" s="205"/>
      <c r="AC42" s="213">
        <f>IFERROR($G42*'Q (t)'!$G42/1000,0)</f>
        <v>48.75</v>
      </c>
      <c r="AD42" s="213">
        <f>SUMPRODUCT($H42:$O42,'Q (t)'!$H42:$O42)/100</f>
        <v>448.5</v>
      </c>
      <c r="AE42" s="213">
        <f>SUMPRODUCT($P42:$W42,'Q (t)'!$P42:$W42)/1000</f>
        <v>1462.5</v>
      </c>
      <c r="AF42" s="213">
        <f>SUMPRODUCT($X42:$AA42,'Q (t)'!$X42:$AA42)/1000</f>
        <v>0</v>
      </c>
      <c r="AG42" s="213">
        <f t="shared" si="1"/>
        <v>1959.75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48750</v>
      </c>
      <c r="H43" s="252" t="s">
        <v>120</v>
      </c>
      <c r="I43" s="252">
        <v>0.97499999999999998</v>
      </c>
      <c r="J43" s="252">
        <v>0.48749999999999999</v>
      </c>
      <c r="K43" s="252">
        <v>9.7500000000000003E-2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4.875</v>
      </c>
      <c r="R43" s="252" t="s">
        <v>120</v>
      </c>
      <c r="S43" s="252">
        <v>4.875</v>
      </c>
      <c r="T43" s="252" t="s">
        <v>120</v>
      </c>
      <c r="U43" s="252" t="s">
        <v>120</v>
      </c>
      <c r="V43" s="252" t="s">
        <v>120</v>
      </c>
      <c r="W43" s="252" t="s">
        <v>120</v>
      </c>
      <c r="X43" s="252" t="s">
        <v>120</v>
      </c>
      <c r="Y43" s="252" t="s">
        <v>120</v>
      </c>
      <c r="Z43" s="252" t="s">
        <v>120</v>
      </c>
      <c r="AA43" s="252" t="s">
        <v>120</v>
      </c>
      <c r="AB43" s="205"/>
      <c r="AC43" s="213">
        <f>IFERROR($G43*'Q (t)'!$G43/1000,0)</f>
        <v>48.75</v>
      </c>
      <c r="AD43" s="213">
        <f>SUMPRODUCT($H43:$O43,'Q (t)'!$H43:$O43)/100</f>
        <v>448.5</v>
      </c>
      <c r="AE43" s="213">
        <f>SUMPRODUCT($P43:$W43,'Q (t)'!$P43:$W43)/1000</f>
        <v>1462.5</v>
      </c>
      <c r="AF43" s="213">
        <f>SUMPRODUCT($X43:$AA43,'Q (t)'!$X43:$AA43)/1000</f>
        <v>0</v>
      </c>
      <c r="AG43" s="213">
        <f t="shared" si="1"/>
        <v>1959.75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48750</v>
      </c>
      <c r="H44" s="252" t="s">
        <v>120</v>
      </c>
      <c r="I44" s="252">
        <v>0.97499999999999998</v>
      </c>
      <c r="J44" s="252">
        <v>0.48749999999999999</v>
      </c>
      <c r="K44" s="252">
        <v>9.7500000000000003E-2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4.875</v>
      </c>
      <c r="R44" s="252" t="s">
        <v>120</v>
      </c>
      <c r="S44" s="252">
        <v>4.875</v>
      </c>
      <c r="T44" s="252" t="s">
        <v>120</v>
      </c>
      <c r="U44" s="252" t="s">
        <v>120</v>
      </c>
      <c r="V44" s="252" t="s">
        <v>120</v>
      </c>
      <c r="W44" s="252" t="s">
        <v>120</v>
      </c>
      <c r="X44" s="252" t="s">
        <v>120</v>
      </c>
      <c r="Y44" s="252" t="s">
        <v>120</v>
      </c>
      <c r="Z44" s="252" t="s">
        <v>120</v>
      </c>
      <c r="AA44" s="252" t="s">
        <v>120</v>
      </c>
      <c r="AB44" s="205"/>
      <c r="AC44" s="213">
        <f>IFERROR($G44*'Q (t)'!$G44/1000,0)</f>
        <v>48.75</v>
      </c>
      <c r="AD44" s="213">
        <f>SUMPRODUCT($H44:$O44,'Q (t)'!$H44:$O44)/100</f>
        <v>448.5</v>
      </c>
      <c r="AE44" s="213">
        <f>SUMPRODUCT($P44:$W44,'Q (t)'!$P44:$W44)/1000</f>
        <v>1462.5</v>
      </c>
      <c r="AF44" s="213">
        <f>SUMPRODUCT($X44:$AA44,'Q (t)'!$X44:$AA44)/1000</f>
        <v>0</v>
      </c>
      <c r="AG44" s="213">
        <f t="shared" si="1"/>
        <v>1959.75</v>
      </c>
    </row>
    <row r="45" spans="1:33" s="204" customFormat="1" x14ac:dyDescent="0.2">
      <c r="A45" s="230"/>
      <c r="B45" s="230"/>
      <c r="C45" s="200"/>
      <c r="D45" s="196"/>
      <c r="E45" s="199"/>
      <c r="F45" s="199"/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/>
      <c r="D46" s="196"/>
      <c r="E46" s="199"/>
      <c r="F46" s="199"/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3510</v>
      </c>
      <c r="AD47" s="284">
        <f>SUBTOTAL(9,AD48:AD66)</f>
        <v>13177.125</v>
      </c>
      <c r="AE47" s="284">
        <f>SUBTOTAL(9,AE48:AE66)</f>
        <v>11407.5</v>
      </c>
      <c r="AF47" s="284">
        <f>SUBTOTAL(9,AF48:AF66)</f>
        <v>0</v>
      </c>
      <c r="AG47" s="284">
        <f>SUBTOTAL(9,AG48:AG66)</f>
        <v>28094.625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v>19500</v>
      </c>
      <c r="H48" s="252" t="s">
        <v>120</v>
      </c>
      <c r="I48" s="252">
        <v>1.4624999999999999</v>
      </c>
      <c r="J48" s="252">
        <v>0.97499999999999998</v>
      </c>
      <c r="K48" s="252">
        <v>0.19500000000000001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2.9249999999999998</v>
      </c>
      <c r="R48" s="252" t="s">
        <v>120</v>
      </c>
      <c r="S48" s="252">
        <v>2.9249999999999998</v>
      </c>
      <c r="T48" s="252" t="s">
        <v>120</v>
      </c>
      <c r="U48" s="252" t="s">
        <v>120</v>
      </c>
      <c r="V48" s="252" t="s">
        <v>120</v>
      </c>
      <c r="W48" s="252" t="s">
        <v>120</v>
      </c>
      <c r="X48" s="252" t="s">
        <v>120</v>
      </c>
      <c r="Y48" s="252" t="s">
        <v>120</v>
      </c>
      <c r="Z48" s="252" t="s">
        <v>120</v>
      </c>
      <c r="AA48" s="252" t="s">
        <v>120</v>
      </c>
      <c r="AB48" s="205"/>
      <c r="AC48" s="213">
        <f>IFERROR($G48*'Q (t)'!$G48/1000,0)</f>
        <v>1950</v>
      </c>
      <c r="AD48" s="213">
        <f>SUMPRODUCT($H48:$O48,'Q (t)'!$H48:$O48)/100</f>
        <v>775.125</v>
      </c>
      <c r="AE48" s="213">
        <f>SUMPRODUCT($P48:$W48,'Q (t)'!$P48:$W48)/1000</f>
        <v>877.5</v>
      </c>
      <c r="AF48" s="213">
        <f>SUMPRODUCT($X48:$AA48,'Q (t)'!$X48:$AA48)/1000</f>
        <v>0</v>
      </c>
      <c r="AG48" s="213">
        <f>SUM(AC48:AF48)</f>
        <v>3602.625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97500</v>
      </c>
      <c r="H49" s="252" t="s">
        <v>120</v>
      </c>
      <c r="I49" s="252">
        <v>1.4624999999999999</v>
      </c>
      <c r="J49" s="252">
        <v>0.97499999999999998</v>
      </c>
      <c r="K49" s="252">
        <v>0.19500000000000001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 t="s">
        <v>120</v>
      </c>
      <c r="U49" s="252" t="s">
        <v>120</v>
      </c>
      <c r="V49" s="252" t="s">
        <v>120</v>
      </c>
      <c r="W49" s="252" t="s">
        <v>120</v>
      </c>
      <c r="X49" s="252" t="s">
        <v>120</v>
      </c>
      <c r="Y49" s="252" t="s">
        <v>120</v>
      </c>
      <c r="Z49" s="252" t="s">
        <v>120</v>
      </c>
      <c r="AA49" s="252" t="s">
        <v>120</v>
      </c>
      <c r="AB49" s="205"/>
      <c r="AC49" s="213">
        <f>IFERROR($G49*'Q (t)'!$G49/1000,0)</f>
        <v>97.5</v>
      </c>
      <c r="AD49" s="213">
        <f>SUMPRODUCT($H49:$O49,'Q (t)'!$H49:$O49)/100</f>
        <v>775.125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872.625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97500</v>
      </c>
      <c r="H50" s="252" t="s">
        <v>120</v>
      </c>
      <c r="I50" s="252">
        <v>1.4624999999999999</v>
      </c>
      <c r="J50" s="252">
        <v>0.97499999999999998</v>
      </c>
      <c r="K50" s="252">
        <v>0.19500000000000001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 t="s">
        <v>120</v>
      </c>
      <c r="U50" s="252" t="s">
        <v>120</v>
      </c>
      <c r="V50" s="252" t="s">
        <v>120</v>
      </c>
      <c r="W50" s="252" t="s">
        <v>120</v>
      </c>
      <c r="X50" s="252" t="s">
        <v>120</v>
      </c>
      <c r="Y50" s="252" t="s">
        <v>120</v>
      </c>
      <c r="Z50" s="252" t="s">
        <v>120</v>
      </c>
      <c r="AA50" s="252" t="s">
        <v>120</v>
      </c>
      <c r="AB50" s="205"/>
      <c r="AC50" s="213">
        <f>IFERROR($G50*'Q (t)'!$G50/1000,0)</f>
        <v>97.5</v>
      </c>
      <c r="AD50" s="213">
        <f>SUMPRODUCT($H50:$O50,'Q (t)'!$H50:$O50)/100</f>
        <v>775.125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872.625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97500</v>
      </c>
      <c r="H51" s="252" t="s">
        <v>120</v>
      </c>
      <c r="I51" s="252">
        <v>1.4624999999999999</v>
      </c>
      <c r="J51" s="252">
        <v>0.97499999999999998</v>
      </c>
      <c r="K51" s="252">
        <v>0.19500000000000001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 t="s">
        <v>120</v>
      </c>
      <c r="U51" s="252" t="s">
        <v>120</v>
      </c>
      <c r="V51" s="252" t="s">
        <v>120</v>
      </c>
      <c r="W51" s="252" t="s">
        <v>120</v>
      </c>
      <c r="X51" s="252" t="s">
        <v>120</v>
      </c>
      <c r="Y51" s="252" t="s">
        <v>120</v>
      </c>
      <c r="Z51" s="252" t="s">
        <v>120</v>
      </c>
      <c r="AA51" s="252" t="s">
        <v>120</v>
      </c>
      <c r="AB51" s="205"/>
      <c r="AC51" s="213">
        <f>IFERROR($G51*'Q (t)'!$G51/1000,0)</f>
        <v>97.5</v>
      </c>
      <c r="AD51" s="213">
        <f>SUMPRODUCT($H51:$O51,'Q (t)'!$H51:$O51)/100</f>
        <v>775.125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872.625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97500</v>
      </c>
      <c r="H52" s="252" t="s">
        <v>120</v>
      </c>
      <c r="I52" s="252">
        <v>1.4624999999999999</v>
      </c>
      <c r="J52" s="252">
        <v>0.97499999999999998</v>
      </c>
      <c r="K52" s="252">
        <v>0.19500000000000001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2.9249999999999998</v>
      </c>
      <c r="R52" s="252" t="s">
        <v>120</v>
      </c>
      <c r="S52" s="252">
        <v>2.9249999999999998</v>
      </c>
      <c r="T52" s="252" t="s">
        <v>120</v>
      </c>
      <c r="U52" s="252" t="s">
        <v>120</v>
      </c>
      <c r="V52" s="252" t="s">
        <v>120</v>
      </c>
      <c r="W52" s="252" t="s">
        <v>120</v>
      </c>
      <c r="X52" s="252" t="s">
        <v>120</v>
      </c>
      <c r="Y52" s="252" t="s">
        <v>120</v>
      </c>
      <c r="Z52" s="252" t="s">
        <v>120</v>
      </c>
      <c r="AA52" s="252" t="s">
        <v>120</v>
      </c>
      <c r="AB52" s="205"/>
      <c r="AC52" s="213">
        <f>IFERROR($G52*'Q (t)'!$G52/1000,0)</f>
        <v>97.5</v>
      </c>
      <c r="AD52" s="213">
        <f>SUMPRODUCT($H52:$O52,'Q (t)'!$H52:$O52)/100</f>
        <v>775.125</v>
      </c>
      <c r="AE52" s="213">
        <f>SUMPRODUCT($P52:$W52,'Q (t)'!$P52:$W52)/1000</f>
        <v>877.5</v>
      </c>
      <c r="AF52" s="213">
        <f>SUMPRODUCT($X52:$AA52,'Q (t)'!$X52:$AA52)/1000</f>
        <v>0</v>
      </c>
      <c r="AG52" s="213">
        <f t="shared" si="2"/>
        <v>1750.125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97500</v>
      </c>
      <c r="H53" s="252" t="s">
        <v>120</v>
      </c>
      <c r="I53" s="252">
        <v>1.4624999999999999</v>
      </c>
      <c r="J53" s="252">
        <v>0.97499999999999998</v>
      </c>
      <c r="K53" s="252">
        <v>0.19500000000000001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2.9249999999999998</v>
      </c>
      <c r="R53" s="252" t="s">
        <v>120</v>
      </c>
      <c r="S53" s="252">
        <v>2.9249999999999998</v>
      </c>
      <c r="T53" s="252" t="s">
        <v>120</v>
      </c>
      <c r="U53" s="252" t="s">
        <v>120</v>
      </c>
      <c r="V53" s="252" t="s">
        <v>120</v>
      </c>
      <c r="W53" s="252" t="s">
        <v>120</v>
      </c>
      <c r="X53" s="252" t="s">
        <v>120</v>
      </c>
      <c r="Y53" s="252" t="s">
        <v>120</v>
      </c>
      <c r="Z53" s="252" t="s">
        <v>120</v>
      </c>
      <c r="AA53" s="252" t="s">
        <v>120</v>
      </c>
      <c r="AB53" s="205"/>
      <c r="AC53" s="213">
        <f>IFERROR($G53*'Q (t)'!$G53/1000,0)</f>
        <v>97.5</v>
      </c>
      <c r="AD53" s="213">
        <f>SUMPRODUCT($H53:$O53,'Q (t)'!$H53:$O53)/100</f>
        <v>775.125</v>
      </c>
      <c r="AE53" s="213">
        <f>SUMPRODUCT($P53:$W53,'Q (t)'!$P53:$W53)/1000</f>
        <v>877.5</v>
      </c>
      <c r="AF53" s="213">
        <f>SUMPRODUCT($X53:$AA53,'Q (t)'!$X53:$AA53)/1000</f>
        <v>0</v>
      </c>
      <c r="AG53" s="213">
        <f t="shared" si="2"/>
        <v>1750.125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97500</v>
      </c>
      <c r="H54" s="252" t="s">
        <v>120</v>
      </c>
      <c r="I54" s="252">
        <v>1.4624999999999999</v>
      </c>
      <c r="J54" s="252">
        <v>0.97499999999999998</v>
      </c>
      <c r="K54" s="252">
        <v>0.19500000000000001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 t="s">
        <v>120</v>
      </c>
      <c r="U54" s="252" t="s">
        <v>120</v>
      </c>
      <c r="V54" s="252" t="s">
        <v>120</v>
      </c>
      <c r="W54" s="252" t="s">
        <v>120</v>
      </c>
      <c r="X54" s="252" t="s">
        <v>120</v>
      </c>
      <c r="Y54" s="252" t="s">
        <v>120</v>
      </c>
      <c r="Z54" s="252" t="s">
        <v>120</v>
      </c>
      <c r="AA54" s="252" t="s">
        <v>120</v>
      </c>
      <c r="AB54" s="205"/>
      <c r="AC54" s="213">
        <f>IFERROR($G54*'Q (t)'!$G54/1000,0)</f>
        <v>97.5</v>
      </c>
      <c r="AD54" s="213">
        <f>SUMPRODUCT($H54:$O54,'Q (t)'!$H54:$O54)/100</f>
        <v>775.125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872.625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97500</v>
      </c>
      <c r="H55" s="252" t="s">
        <v>120</v>
      </c>
      <c r="I55" s="252">
        <v>1.4624999999999999</v>
      </c>
      <c r="J55" s="252">
        <v>0.97499999999999998</v>
      </c>
      <c r="K55" s="252">
        <v>0.19500000000000001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2.9249999999999998</v>
      </c>
      <c r="R55" s="252" t="s">
        <v>120</v>
      </c>
      <c r="S55" s="252">
        <v>2.9249999999999998</v>
      </c>
      <c r="T55" s="252" t="s">
        <v>120</v>
      </c>
      <c r="U55" s="252" t="s">
        <v>120</v>
      </c>
      <c r="V55" s="252" t="s">
        <v>120</v>
      </c>
      <c r="W55" s="252" t="s">
        <v>120</v>
      </c>
      <c r="X55" s="252" t="s">
        <v>120</v>
      </c>
      <c r="Y55" s="252" t="s">
        <v>120</v>
      </c>
      <c r="Z55" s="252" t="s">
        <v>120</v>
      </c>
      <c r="AA55" s="252" t="s">
        <v>120</v>
      </c>
      <c r="AB55" s="205"/>
      <c r="AC55" s="213">
        <f>IFERROR($G55*'Q (t)'!$G55/1000,0)</f>
        <v>97.5</v>
      </c>
      <c r="AD55" s="213">
        <f>SUMPRODUCT($H55:$O55,'Q (t)'!$H55:$O55)/100</f>
        <v>775.125</v>
      </c>
      <c r="AE55" s="213">
        <f>SUMPRODUCT($P55:$W55,'Q (t)'!$P55:$W55)/1000</f>
        <v>877.5</v>
      </c>
      <c r="AF55" s="213">
        <f>SUMPRODUCT($X55:$AA55,'Q (t)'!$X55:$AA55)/1000</f>
        <v>0</v>
      </c>
      <c r="AG55" s="213">
        <f t="shared" si="2"/>
        <v>1750.125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97500</v>
      </c>
      <c r="H56" s="252" t="s">
        <v>120</v>
      </c>
      <c r="I56" s="252">
        <v>1.4624999999999999</v>
      </c>
      <c r="J56" s="252">
        <v>0.97499999999999998</v>
      </c>
      <c r="K56" s="252">
        <v>0.19500000000000001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>
        <v>2.9249999999999998</v>
      </c>
      <c r="R56" s="252" t="s">
        <v>120</v>
      </c>
      <c r="S56" s="252">
        <v>2.9249999999999998</v>
      </c>
      <c r="T56" s="252" t="s">
        <v>120</v>
      </c>
      <c r="U56" s="252" t="s">
        <v>120</v>
      </c>
      <c r="V56" s="252" t="s">
        <v>120</v>
      </c>
      <c r="W56" s="252" t="s">
        <v>120</v>
      </c>
      <c r="X56" s="252" t="s">
        <v>120</v>
      </c>
      <c r="Y56" s="252" t="s">
        <v>120</v>
      </c>
      <c r="Z56" s="252" t="s">
        <v>120</v>
      </c>
      <c r="AA56" s="252" t="s">
        <v>120</v>
      </c>
      <c r="AB56" s="205"/>
      <c r="AC56" s="213">
        <f>IFERROR($G56*'Q (t)'!$G56/1000,0)</f>
        <v>97.5</v>
      </c>
      <c r="AD56" s="213">
        <f>SUMPRODUCT($H56:$O56,'Q (t)'!$H56:$O56)/100</f>
        <v>775.125</v>
      </c>
      <c r="AE56" s="213">
        <f>SUMPRODUCT($P56:$W56,'Q (t)'!$P56:$W56)/1000</f>
        <v>877.5</v>
      </c>
      <c r="AF56" s="213">
        <f>SUMPRODUCT($X56:$AA56,'Q (t)'!$X56:$AA56)/1000</f>
        <v>0</v>
      </c>
      <c r="AG56" s="213">
        <f t="shared" si="2"/>
        <v>1750.125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97500</v>
      </c>
      <c r="H57" s="252" t="s">
        <v>120</v>
      </c>
      <c r="I57" s="252">
        <v>1.4624999999999999</v>
      </c>
      <c r="J57" s="252">
        <v>0.97499999999999998</v>
      </c>
      <c r="K57" s="252">
        <v>0.19500000000000001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2.9249999999999998</v>
      </c>
      <c r="R57" s="252" t="s">
        <v>120</v>
      </c>
      <c r="S57" s="252">
        <v>2.9249999999999998</v>
      </c>
      <c r="T57" s="252" t="s">
        <v>120</v>
      </c>
      <c r="U57" s="252" t="s">
        <v>120</v>
      </c>
      <c r="V57" s="252" t="s">
        <v>120</v>
      </c>
      <c r="W57" s="252" t="s">
        <v>120</v>
      </c>
      <c r="X57" s="252" t="s">
        <v>120</v>
      </c>
      <c r="Y57" s="252" t="s">
        <v>120</v>
      </c>
      <c r="Z57" s="252" t="s">
        <v>120</v>
      </c>
      <c r="AA57" s="252" t="s">
        <v>120</v>
      </c>
      <c r="AB57" s="205"/>
      <c r="AC57" s="213">
        <f>IFERROR($G57*'Q (t)'!$G57/1000,0)</f>
        <v>97.5</v>
      </c>
      <c r="AD57" s="213">
        <f>SUMPRODUCT($H57:$O57,'Q (t)'!$H57:$O57)/100</f>
        <v>775.125</v>
      </c>
      <c r="AE57" s="213">
        <f>SUMPRODUCT($P57:$W57,'Q (t)'!$P57:$W57)/1000</f>
        <v>877.5</v>
      </c>
      <c r="AF57" s="213">
        <f>SUMPRODUCT($X57:$AA57,'Q (t)'!$X57:$AA57)/1000</f>
        <v>0</v>
      </c>
      <c r="AG57" s="213">
        <f t="shared" si="2"/>
        <v>1750.125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97500</v>
      </c>
      <c r="H58" s="252" t="s">
        <v>120</v>
      </c>
      <c r="I58" s="252">
        <v>1.4624999999999999</v>
      </c>
      <c r="J58" s="252">
        <v>0.97499999999999998</v>
      </c>
      <c r="K58" s="252">
        <v>0.19500000000000001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2.9249999999999998</v>
      </c>
      <c r="R58" s="252" t="s">
        <v>120</v>
      </c>
      <c r="S58" s="252">
        <v>2.9249999999999998</v>
      </c>
      <c r="T58" s="252" t="s">
        <v>120</v>
      </c>
      <c r="U58" s="252" t="s">
        <v>120</v>
      </c>
      <c r="V58" s="252" t="s">
        <v>120</v>
      </c>
      <c r="W58" s="252" t="s">
        <v>120</v>
      </c>
      <c r="X58" s="252" t="s">
        <v>120</v>
      </c>
      <c r="Y58" s="252" t="s">
        <v>120</v>
      </c>
      <c r="Z58" s="252" t="s">
        <v>120</v>
      </c>
      <c r="AA58" s="252" t="s">
        <v>120</v>
      </c>
      <c r="AB58" s="205"/>
      <c r="AC58" s="213">
        <f>IFERROR($G58*'Q (t)'!$G58/1000,0)</f>
        <v>97.5</v>
      </c>
      <c r="AD58" s="213">
        <f>SUMPRODUCT($H58:$O58,'Q (t)'!$H58:$O58)/100</f>
        <v>775.125</v>
      </c>
      <c r="AE58" s="213">
        <f>SUMPRODUCT($P58:$W58,'Q (t)'!$P58:$W58)/1000</f>
        <v>877.5</v>
      </c>
      <c r="AF58" s="213">
        <f>SUMPRODUCT($X58:$AA58,'Q (t)'!$X58:$AA58)/1000</f>
        <v>0</v>
      </c>
      <c r="AG58" s="213">
        <f t="shared" si="2"/>
        <v>1750.125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97500</v>
      </c>
      <c r="H59" s="252" t="s">
        <v>120</v>
      </c>
      <c r="I59" s="252">
        <v>1.4624999999999999</v>
      </c>
      <c r="J59" s="252">
        <v>0.97499999999999998</v>
      </c>
      <c r="K59" s="252">
        <v>0.19500000000000001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2.9249999999999998</v>
      </c>
      <c r="R59" s="252" t="s">
        <v>120</v>
      </c>
      <c r="S59" s="252">
        <v>2.9249999999999998</v>
      </c>
      <c r="T59" s="252" t="s">
        <v>120</v>
      </c>
      <c r="U59" s="252" t="s">
        <v>120</v>
      </c>
      <c r="V59" s="252" t="s">
        <v>120</v>
      </c>
      <c r="W59" s="252" t="s">
        <v>120</v>
      </c>
      <c r="X59" s="252" t="s">
        <v>120</v>
      </c>
      <c r="Y59" s="252" t="s">
        <v>120</v>
      </c>
      <c r="Z59" s="252" t="s">
        <v>120</v>
      </c>
      <c r="AA59" s="252" t="s">
        <v>120</v>
      </c>
      <c r="AB59" s="205"/>
      <c r="AC59" s="213">
        <f>IFERROR($G59*'Q (t)'!$G59/1000,0)</f>
        <v>97.5</v>
      </c>
      <c r="AD59" s="213">
        <f>SUMPRODUCT($H59:$O59,'Q (t)'!$H59:$O59)/100</f>
        <v>775.125</v>
      </c>
      <c r="AE59" s="213">
        <f>SUMPRODUCT($P59:$W59,'Q (t)'!$P59:$W59)/1000</f>
        <v>877.5</v>
      </c>
      <c r="AF59" s="213">
        <f>SUMPRODUCT($X59:$AA59,'Q (t)'!$X59:$AA59)/1000</f>
        <v>0</v>
      </c>
      <c r="AG59" s="213">
        <f t="shared" si="2"/>
        <v>1750.125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97500</v>
      </c>
      <c r="H60" s="252" t="s">
        <v>120</v>
      </c>
      <c r="I60" s="252">
        <v>1.4624999999999999</v>
      </c>
      <c r="J60" s="252">
        <v>0.97499999999999998</v>
      </c>
      <c r="K60" s="252">
        <v>0.19500000000000001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2.9249999999999998</v>
      </c>
      <c r="R60" s="252" t="s">
        <v>120</v>
      </c>
      <c r="S60" s="252">
        <v>2.9249999999999998</v>
      </c>
      <c r="T60" s="252" t="s">
        <v>120</v>
      </c>
      <c r="U60" s="252" t="s">
        <v>120</v>
      </c>
      <c r="V60" s="252" t="s">
        <v>120</v>
      </c>
      <c r="W60" s="252" t="s">
        <v>120</v>
      </c>
      <c r="X60" s="252" t="s">
        <v>120</v>
      </c>
      <c r="Y60" s="252" t="s">
        <v>120</v>
      </c>
      <c r="Z60" s="252" t="s">
        <v>120</v>
      </c>
      <c r="AA60" s="252" t="s">
        <v>120</v>
      </c>
      <c r="AB60" s="205"/>
      <c r="AC60" s="213">
        <f>IFERROR($G60*'Q (t)'!$G60/1000,0)</f>
        <v>97.5</v>
      </c>
      <c r="AD60" s="213">
        <f>SUMPRODUCT($H60:$O60,'Q (t)'!$H60:$O60)/100</f>
        <v>775.125</v>
      </c>
      <c r="AE60" s="213">
        <f>SUMPRODUCT($P60:$W60,'Q (t)'!$P60:$W60)/1000</f>
        <v>877.5</v>
      </c>
      <c r="AF60" s="213">
        <f>SUMPRODUCT($X60:$AA60,'Q (t)'!$X60:$AA60)/1000</f>
        <v>0</v>
      </c>
      <c r="AG60" s="213">
        <f t="shared" si="2"/>
        <v>1750.125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97500</v>
      </c>
      <c r="H61" s="252" t="s">
        <v>120</v>
      </c>
      <c r="I61" s="252">
        <v>1.4624999999999999</v>
      </c>
      <c r="J61" s="252">
        <v>0.97499999999999998</v>
      </c>
      <c r="K61" s="252">
        <v>0.19500000000000001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2.9249999999999998</v>
      </c>
      <c r="R61" s="252" t="s">
        <v>120</v>
      </c>
      <c r="S61" s="252">
        <v>2.9249999999999998</v>
      </c>
      <c r="T61" s="252" t="s">
        <v>120</v>
      </c>
      <c r="U61" s="252" t="s">
        <v>120</v>
      </c>
      <c r="V61" s="252" t="s">
        <v>120</v>
      </c>
      <c r="W61" s="252" t="s">
        <v>120</v>
      </c>
      <c r="X61" s="252" t="s">
        <v>120</v>
      </c>
      <c r="Y61" s="252" t="s">
        <v>120</v>
      </c>
      <c r="Z61" s="252" t="s">
        <v>120</v>
      </c>
      <c r="AA61" s="252" t="s">
        <v>120</v>
      </c>
      <c r="AB61" s="205"/>
      <c r="AC61" s="213">
        <f>IFERROR($G61*'Q (t)'!$G61/1000,0)</f>
        <v>97.5</v>
      </c>
      <c r="AD61" s="213">
        <f>SUMPRODUCT($H61:$O61,'Q (t)'!$H61:$O61)/100</f>
        <v>775.125</v>
      </c>
      <c r="AE61" s="213">
        <f>SUMPRODUCT($P61:$W61,'Q (t)'!$P61:$W61)/1000</f>
        <v>877.5</v>
      </c>
      <c r="AF61" s="213">
        <f>SUMPRODUCT($X61:$AA61,'Q (t)'!$X61:$AA61)/1000</f>
        <v>0</v>
      </c>
      <c r="AG61" s="213">
        <f t="shared" si="2"/>
        <v>1750.125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97500</v>
      </c>
      <c r="H62" s="252" t="s">
        <v>120</v>
      </c>
      <c r="I62" s="252">
        <v>1.4624999999999999</v>
      </c>
      <c r="J62" s="252">
        <v>0.97499999999999998</v>
      </c>
      <c r="K62" s="252">
        <v>0.19500000000000001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2.9249999999999998</v>
      </c>
      <c r="R62" s="252" t="s">
        <v>120</v>
      </c>
      <c r="S62" s="252">
        <v>2.9249999999999998</v>
      </c>
      <c r="T62" s="252" t="s">
        <v>120</v>
      </c>
      <c r="U62" s="252" t="s">
        <v>120</v>
      </c>
      <c r="V62" s="252" t="s">
        <v>120</v>
      </c>
      <c r="W62" s="252" t="s">
        <v>120</v>
      </c>
      <c r="X62" s="252" t="s">
        <v>120</v>
      </c>
      <c r="Y62" s="252" t="s">
        <v>120</v>
      </c>
      <c r="Z62" s="252" t="s">
        <v>120</v>
      </c>
      <c r="AA62" s="252" t="s">
        <v>120</v>
      </c>
      <c r="AB62" s="205"/>
      <c r="AC62" s="213">
        <f>IFERROR($G62*'Q (t)'!$G62/1000,0)</f>
        <v>97.5</v>
      </c>
      <c r="AD62" s="213">
        <f>SUMPRODUCT($H62:$O62,'Q (t)'!$H62:$O62)/100</f>
        <v>775.125</v>
      </c>
      <c r="AE62" s="213">
        <f>SUMPRODUCT($P62:$W62,'Q (t)'!$P62:$W62)/1000</f>
        <v>877.5</v>
      </c>
      <c r="AF62" s="213">
        <f>SUMPRODUCT($X62:$AA62,'Q (t)'!$X62:$AA62)/1000</f>
        <v>0</v>
      </c>
      <c r="AG62" s="213">
        <f t="shared" si="2"/>
        <v>1750.125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97500</v>
      </c>
      <c r="H63" s="252" t="s">
        <v>120</v>
      </c>
      <c r="I63" s="252">
        <v>1.4624999999999999</v>
      </c>
      <c r="J63" s="252">
        <v>0.97499999999999998</v>
      </c>
      <c r="K63" s="252">
        <v>0.19500000000000001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2.9249999999999998</v>
      </c>
      <c r="R63" s="252" t="s">
        <v>120</v>
      </c>
      <c r="S63" s="252">
        <v>2.9249999999999998</v>
      </c>
      <c r="T63" s="252" t="s">
        <v>120</v>
      </c>
      <c r="U63" s="252" t="s">
        <v>120</v>
      </c>
      <c r="V63" s="252" t="s">
        <v>120</v>
      </c>
      <c r="W63" s="252" t="s">
        <v>120</v>
      </c>
      <c r="X63" s="252" t="s">
        <v>120</v>
      </c>
      <c r="Y63" s="252" t="s">
        <v>120</v>
      </c>
      <c r="Z63" s="252" t="s">
        <v>120</v>
      </c>
      <c r="AA63" s="252" t="s">
        <v>120</v>
      </c>
      <c r="AB63" s="205"/>
      <c r="AC63" s="213">
        <f>IFERROR($G63*'Q (t)'!$G63/1000,0)</f>
        <v>97.5</v>
      </c>
      <c r="AD63" s="213">
        <f>SUMPRODUCT($H63:$O63,'Q (t)'!$H63:$O63)/100</f>
        <v>775.125</v>
      </c>
      <c r="AE63" s="213">
        <f>SUMPRODUCT($P63:$W63,'Q (t)'!$P63:$W63)/1000</f>
        <v>877.5</v>
      </c>
      <c r="AF63" s="213">
        <f>SUMPRODUCT($X63:$AA63,'Q (t)'!$X63:$AA63)/1000</f>
        <v>0</v>
      </c>
      <c r="AG63" s="213">
        <f t="shared" si="2"/>
        <v>1750.125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97500</v>
      </c>
      <c r="H64" s="252" t="s">
        <v>120</v>
      </c>
      <c r="I64" s="252">
        <v>1.4624999999999999</v>
      </c>
      <c r="J64" s="252">
        <v>0.97499999999999998</v>
      </c>
      <c r="K64" s="252">
        <v>0.19500000000000001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2.9249999999999998</v>
      </c>
      <c r="R64" s="252" t="s">
        <v>120</v>
      </c>
      <c r="S64" s="252">
        <v>2.9249999999999998</v>
      </c>
      <c r="T64" s="252" t="s">
        <v>120</v>
      </c>
      <c r="U64" s="252" t="s">
        <v>120</v>
      </c>
      <c r="V64" s="252" t="s">
        <v>120</v>
      </c>
      <c r="W64" s="252" t="s">
        <v>120</v>
      </c>
      <c r="X64" s="252" t="s">
        <v>120</v>
      </c>
      <c r="Y64" s="252" t="s">
        <v>120</v>
      </c>
      <c r="Z64" s="252" t="s">
        <v>120</v>
      </c>
      <c r="AA64" s="252" t="s">
        <v>120</v>
      </c>
      <c r="AB64" s="205"/>
      <c r="AC64" s="213">
        <f>IFERROR($G64*'Q (t)'!$G64/1000,0)</f>
        <v>97.5</v>
      </c>
      <c r="AD64" s="213">
        <f>SUMPRODUCT($H64:$O64,'Q (t)'!$H64:$O64)/100</f>
        <v>775.125</v>
      </c>
      <c r="AE64" s="213">
        <f>SUMPRODUCT($P64:$W64,'Q (t)'!$P64:$W64)/1000</f>
        <v>877.5</v>
      </c>
      <c r="AF64" s="213">
        <f>SUMPRODUCT($X64:$AA64,'Q (t)'!$X64:$AA64)/1000</f>
        <v>0</v>
      </c>
      <c r="AG64" s="213">
        <f>SUM(AC64:AF64)</f>
        <v>1750.125</v>
      </c>
    </row>
    <row r="65" spans="1:33" s="204" customFormat="1" x14ac:dyDescent="0.2">
      <c r="A65" s="230"/>
      <c r="B65" s="230"/>
      <c r="C65" s="200"/>
      <c r="D65" s="196"/>
      <c r="E65" s="199"/>
      <c r="F65" s="199"/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/>
      <c r="D66" s="196"/>
      <c r="E66" s="199"/>
      <c r="F66" s="199"/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6789.9453739754417</v>
      </c>
      <c r="AD67" s="284">
        <f>SUBTOTAL(9,AD68:AD73)</f>
        <v>18876</v>
      </c>
      <c r="AE67" s="284">
        <f>SUBTOTAL(9,AE68:AE73)</f>
        <v>936</v>
      </c>
      <c r="AF67" s="284">
        <f>SUBTOTAL(9,AF68:AF73)</f>
        <v>0</v>
      </c>
      <c r="AG67" s="284">
        <f>SUBTOTAL(9,AG68:AG73)</f>
        <v>26601.945373975443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487500</v>
      </c>
      <c r="H68" s="252" t="s">
        <v>120</v>
      </c>
      <c r="I68" s="252">
        <v>3.9</v>
      </c>
      <c r="J68" s="252">
        <v>0.48749999999999999</v>
      </c>
      <c r="K68" s="252">
        <v>9.7500000000000003E-2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0.19500000000000001</v>
      </c>
      <c r="R68" s="252" t="s">
        <v>120</v>
      </c>
      <c r="S68" s="252">
        <v>0.19500000000000001</v>
      </c>
      <c r="T68" s="252" t="s">
        <v>120</v>
      </c>
      <c r="U68" s="252" t="s">
        <v>120</v>
      </c>
      <c r="V68" s="252" t="s">
        <v>120</v>
      </c>
      <c r="W68" s="252" t="s">
        <v>120</v>
      </c>
      <c r="X68" s="252" t="s">
        <v>120</v>
      </c>
      <c r="Y68" s="252" t="s">
        <v>120</v>
      </c>
      <c r="Z68" s="252" t="s">
        <v>120</v>
      </c>
      <c r="AA68" s="252" t="s">
        <v>120</v>
      </c>
      <c r="AB68" s="205"/>
      <c r="AC68" s="213">
        <f>IFERROR($G68*'Q (t)'!$G68/1000,0)</f>
        <v>487.5</v>
      </c>
      <c r="AD68" s="213">
        <f>SUMPRODUCT($H68:$O68,'Q (t)'!$H68:$O68)/100</f>
        <v>4719</v>
      </c>
      <c r="AE68" s="213">
        <f>SUMPRODUCT($P68:$W68,'Q (t)'!$P68:$W68)/1000</f>
        <v>234</v>
      </c>
      <c r="AF68" s="213">
        <f>SUMPRODUCT($X68:$AA68,'Q (t)'!$X68:$AA68)/1000</f>
        <v>0</v>
      </c>
      <c r="AG68" s="213">
        <f t="shared" ref="AG68:AG73" si="3">SUM(AC68:AF68)</f>
        <v>5440.5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487500</v>
      </c>
      <c r="H69" s="252" t="s">
        <v>120</v>
      </c>
      <c r="I69" s="252">
        <v>3.9</v>
      </c>
      <c r="J69" s="252">
        <v>0.48749999999999999</v>
      </c>
      <c r="K69" s="252">
        <v>9.7500000000000003E-2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0.19500000000000001</v>
      </c>
      <c r="R69" s="252" t="s">
        <v>120</v>
      </c>
      <c r="S69" s="252">
        <v>0.19500000000000001</v>
      </c>
      <c r="T69" s="252" t="s">
        <v>120</v>
      </c>
      <c r="U69" s="252" t="s">
        <v>120</v>
      </c>
      <c r="V69" s="252" t="s">
        <v>120</v>
      </c>
      <c r="W69" s="252" t="s">
        <v>120</v>
      </c>
      <c r="X69" s="252" t="s">
        <v>120</v>
      </c>
      <c r="Y69" s="252" t="s">
        <v>120</v>
      </c>
      <c r="Z69" s="252" t="s">
        <v>120</v>
      </c>
      <c r="AA69" s="252" t="s">
        <v>120</v>
      </c>
      <c r="AB69" s="205"/>
      <c r="AC69" s="213">
        <f>IFERROR($G69*'Q (t)'!$G69/1000,0)</f>
        <v>487.5</v>
      </c>
      <c r="AD69" s="213">
        <f>SUMPRODUCT($H69:$O69,'Q (t)'!$H69:$O69)/100</f>
        <v>4719</v>
      </c>
      <c r="AE69" s="213">
        <f>SUMPRODUCT($P69:$W69,'Q (t)'!$P69:$W69)/1000</f>
        <v>234</v>
      </c>
      <c r="AF69" s="213">
        <f>SUMPRODUCT($X69:$AA69,'Q (t)'!$X69:$AA69)/1000</f>
        <v>0</v>
      </c>
      <c r="AG69" s="213">
        <f t="shared" si="3"/>
        <v>5440.5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487500</v>
      </c>
      <c r="H70" s="252" t="s">
        <v>120</v>
      </c>
      <c r="I70" s="252">
        <v>3.9</v>
      </c>
      <c r="J70" s="252">
        <v>0.48749999999999999</v>
      </c>
      <c r="K70" s="252">
        <v>9.7500000000000003E-2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0.19500000000000001</v>
      </c>
      <c r="R70" s="252" t="s">
        <v>120</v>
      </c>
      <c r="S70" s="252">
        <v>0.19500000000000001</v>
      </c>
      <c r="T70" s="252" t="s">
        <v>120</v>
      </c>
      <c r="U70" s="252" t="s">
        <v>120</v>
      </c>
      <c r="V70" s="252" t="s">
        <v>120</v>
      </c>
      <c r="W70" s="252" t="s">
        <v>120</v>
      </c>
      <c r="X70" s="252" t="s">
        <v>120</v>
      </c>
      <c r="Y70" s="252" t="s">
        <v>120</v>
      </c>
      <c r="Z70" s="252" t="s">
        <v>120</v>
      </c>
      <c r="AA70" s="252" t="s">
        <v>120</v>
      </c>
      <c r="AB70" s="205"/>
      <c r="AC70" s="213">
        <f>IFERROR($G70*'Q (t)'!$G70/1000,0)</f>
        <v>487.5</v>
      </c>
      <c r="AD70" s="213">
        <f>SUMPRODUCT($H70:$O70,'Q (t)'!$H70:$O70)/100</f>
        <v>4719</v>
      </c>
      <c r="AE70" s="213">
        <f>SUMPRODUCT($P70:$W70,'Q (t)'!$P70:$W70)/1000</f>
        <v>234</v>
      </c>
      <c r="AF70" s="213">
        <f>SUMPRODUCT($X70:$AA70,'Q (t)'!$X70:$AA70)/1000</f>
        <v>0</v>
      </c>
      <c r="AG70" s="213">
        <f t="shared" si="3"/>
        <v>5440.5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5327445.3739754418</v>
      </c>
      <c r="H71" s="252" t="s">
        <v>120</v>
      </c>
      <c r="I71" s="252">
        <v>3.9</v>
      </c>
      <c r="J71" s="252">
        <v>0.48749999999999999</v>
      </c>
      <c r="K71" s="252">
        <v>9.7500000000000003E-2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0.19500000000000001</v>
      </c>
      <c r="R71" s="252" t="s">
        <v>120</v>
      </c>
      <c r="S71" s="252">
        <v>0.19500000000000001</v>
      </c>
      <c r="T71" s="252" t="s">
        <v>120</v>
      </c>
      <c r="U71" s="252" t="s">
        <v>120</v>
      </c>
      <c r="V71" s="252" t="s">
        <v>120</v>
      </c>
      <c r="W71" s="252" t="s">
        <v>120</v>
      </c>
      <c r="X71" s="252" t="s">
        <v>120</v>
      </c>
      <c r="Y71" s="252" t="s">
        <v>120</v>
      </c>
      <c r="Z71" s="252" t="s">
        <v>120</v>
      </c>
      <c r="AA71" s="252" t="s">
        <v>120</v>
      </c>
      <c r="AB71" s="205"/>
      <c r="AC71" s="213">
        <f>IFERROR($G71*'Q (t)'!$G71/1000,0)</f>
        <v>5327.4453739754417</v>
      </c>
      <c r="AD71" s="213">
        <f>SUMPRODUCT($H71:$O71,'Q (t)'!$H71:$O71)/100</f>
        <v>4719</v>
      </c>
      <c r="AE71" s="213">
        <f>SUMPRODUCT($P71:$W71,'Q (t)'!$P71:$W71)/1000</f>
        <v>234</v>
      </c>
      <c r="AF71" s="213">
        <f>SUMPRODUCT($X71:$AA71,'Q (t)'!$X71:$AA71)/1000</f>
        <v>0</v>
      </c>
      <c r="AG71" s="213">
        <f t="shared" si="3"/>
        <v>10280.445373975443</v>
      </c>
    </row>
    <row r="72" spans="1:33" s="204" customFormat="1" x14ac:dyDescent="0.2">
      <c r="A72" s="230"/>
      <c r="B72" s="230"/>
      <c r="C72" s="200"/>
      <c r="D72" s="196"/>
      <c r="E72" s="199"/>
      <c r="F72" s="199"/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/>
      <c r="D73" s="196"/>
      <c r="E73" s="199"/>
      <c r="F73" s="199"/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9993.75</v>
      </c>
      <c r="AE74" s="284">
        <f>SUBTOTAL(9,AE75:AE80)</f>
        <v>0</v>
      </c>
      <c r="AF74" s="284">
        <f>SUBTOTAL(9,AF75:AF80)</f>
        <v>0</v>
      </c>
      <c r="AG74" s="284">
        <f>SUBTOTAL(9,AG75:AG80)</f>
        <v>9993.75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>
        <v>6.8250000000000002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 t="s">
        <v>120</v>
      </c>
      <c r="U75" s="252" t="s">
        <v>120</v>
      </c>
      <c r="V75" s="252" t="s">
        <v>120</v>
      </c>
      <c r="W75" s="252" t="s">
        <v>120</v>
      </c>
      <c r="X75" s="252" t="s">
        <v>120</v>
      </c>
      <c r="Y75" s="252" t="s">
        <v>120</v>
      </c>
      <c r="Z75" s="252" t="s">
        <v>120</v>
      </c>
      <c r="AA75" s="252" t="s">
        <v>120</v>
      </c>
      <c r="AB75" s="205"/>
      <c r="AC75" s="213">
        <f>IFERROR($G75*'Q (t)'!$G75/1000,0)</f>
        <v>0</v>
      </c>
      <c r="AD75" s="213">
        <f>SUMPRODUCT($H75:$O75,'Q (t)'!$H75:$O75)/100</f>
        <v>6825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6825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>
        <v>6.8250000000000002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 t="s">
        <v>120</v>
      </c>
      <c r="U76" s="252" t="s">
        <v>120</v>
      </c>
      <c r="V76" s="252" t="s">
        <v>120</v>
      </c>
      <c r="W76" s="252" t="s">
        <v>120</v>
      </c>
      <c r="X76" s="252" t="s">
        <v>120</v>
      </c>
      <c r="Y76" s="252" t="s">
        <v>120</v>
      </c>
      <c r="Z76" s="252" t="s">
        <v>120</v>
      </c>
      <c r="AA76" s="252" t="s">
        <v>120</v>
      </c>
      <c r="AB76" s="205"/>
      <c r="AC76" s="213">
        <f>IFERROR($G76*'Q (t)'!$G76/1000,0)</f>
        <v>0</v>
      </c>
      <c r="AD76" s="213">
        <f>SUMPRODUCT($H76:$O76,'Q (t)'!$H76:$O76)/100</f>
        <v>682.5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682.5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6.8250000000000002</v>
      </c>
      <c r="M77" s="252">
        <v>7.8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 t="s">
        <v>120</v>
      </c>
      <c r="U77" s="252" t="s">
        <v>120</v>
      </c>
      <c r="V77" s="252" t="s">
        <v>120</v>
      </c>
      <c r="W77" s="252" t="s">
        <v>120</v>
      </c>
      <c r="X77" s="252" t="s">
        <v>120</v>
      </c>
      <c r="Y77" s="252" t="s">
        <v>120</v>
      </c>
      <c r="Z77" s="252" t="s">
        <v>120</v>
      </c>
      <c r="AA77" s="252" t="s">
        <v>120</v>
      </c>
      <c r="AB77" s="211"/>
      <c r="AC77" s="213">
        <f>IFERROR($G77*'Q (t)'!$G77/1000,0)</f>
        <v>0</v>
      </c>
      <c r="AD77" s="213">
        <f>SUMPRODUCT($H77:$O77,'Q (t)'!$H77:$O77)/100</f>
        <v>2145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2145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>
        <v>6.8250000000000002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 t="s">
        <v>120</v>
      </c>
      <c r="U78" s="252" t="s">
        <v>120</v>
      </c>
      <c r="V78" s="252" t="s">
        <v>120</v>
      </c>
      <c r="W78" s="252" t="s">
        <v>120</v>
      </c>
      <c r="X78" s="252" t="s">
        <v>120</v>
      </c>
      <c r="Y78" s="252" t="s">
        <v>120</v>
      </c>
      <c r="Z78" s="252" t="s">
        <v>120</v>
      </c>
      <c r="AA78" s="252" t="s">
        <v>120</v>
      </c>
      <c r="AB78" s="211"/>
      <c r="AC78" s="213">
        <f>IFERROR($G78*'Q (t)'!$G78/1000,0)</f>
        <v>0</v>
      </c>
      <c r="AD78" s="213">
        <f>SUMPRODUCT($H78:$O78,'Q (t)'!$H78:$O78)/100</f>
        <v>341.25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341.25</v>
      </c>
    </row>
    <row r="79" spans="1:33" s="204" customFormat="1" x14ac:dyDescent="0.2">
      <c r="A79" s="230"/>
      <c r="B79" s="230"/>
      <c r="C79" s="200"/>
      <c r="D79" s="196"/>
      <c r="E79" s="199"/>
      <c r="F79" s="199"/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/>
      <c r="D80" s="196"/>
      <c r="E80" s="199"/>
      <c r="F80" s="199"/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8831166.3739754409</v>
      </c>
      <c r="H82" s="281">
        <f t="shared" si="5"/>
        <v>26.6175</v>
      </c>
      <c r="I82" s="281">
        <f t="shared" si="5"/>
        <v>137.96250000000006</v>
      </c>
      <c r="J82" s="281">
        <f t="shared" si="5"/>
        <v>69.712499999999963</v>
      </c>
      <c r="K82" s="281">
        <f t="shared" si="5"/>
        <v>16.867500000000007</v>
      </c>
      <c r="L82" s="281">
        <f t="shared" si="5"/>
        <v>50.7</v>
      </c>
      <c r="M82" s="281">
        <f t="shared" si="5"/>
        <v>57.524999999999991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97.304999999999936</v>
      </c>
      <c r="R82" s="281">
        <f t="shared" si="5"/>
        <v>0</v>
      </c>
      <c r="S82" s="281">
        <f t="shared" si="5"/>
        <v>97.304999999999936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178516.69537397544</v>
      </c>
      <c r="AD82" s="281">
        <f>SUBTOTAL(9,AD$14:AD$80)</f>
        <v>683226.375</v>
      </c>
      <c r="AE82" s="281">
        <f>SUBTOTAL(9,AE$14:AE$80)</f>
        <v>113256</v>
      </c>
      <c r="AF82" s="281">
        <f>SUBTOTAL(9,AF$14:AF$80)</f>
        <v>0</v>
      </c>
      <c r="AG82" s="281">
        <f>SUBTOTAL(9,AG$14:AG$80)</f>
        <v>974999.07037397544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B83" s="203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1521</v>
      </c>
      <c r="H85" s="297">
        <f t="shared" si="6"/>
        <v>6.1425000000000001</v>
      </c>
      <c r="I85" s="297">
        <f t="shared" si="6"/>
        <v>68.25</v>
      </c>
      <c r="J85" s="297">
        <f t="shared" si="6"/>
        <v>34.125</v>
      </c>
      <c r="K85" s="297">
        <f t="shared" si="6"/>
        <v>6.8249999999999993</v>
      </c>
      <c r="L85" s="297">
        <f t="shared" si="6"/>
        <v>43.875</v>
      </c>
      <c r="M85" s="297">
        <f t="shared" si="6"/>
        <v>49.724999999999994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96924.75</v>
      </c>
      <c r="AD85" s="288">
        <f>SUBTOTAL(9,AD$14:AD$28)</f>
        <v>532233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629157.75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11700</v>
      </c>
      <c r="H86" s="297">
        <f t="shared" si="7"/>
        <v>0</v>
      </c>
      <c r="I86" s="297">
        <f t="shared" si="7"/>
        <v>19.5</v>
      </c>
      <c r="J86" s="297">
        <f t="shared" si="7"/>
        <v>12.1875</v>
      </c>
      <c r="K86" s="297">
        <f t="shared" si="7"/>
        <v>5.3624999999999998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9.75</v>
      </c>
      <c r="R86" s="297">
        <f t="shared" si="7"/>
        <v>0</v>
      </c>
      <c r="S86" s="297">
        <f t="shared" si="7"/>
        <v>9.75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64350</v>
      </c>
      <c r="AD86" s="288">
        <f>SUBTOTAL(9,AD$29:AD$33)</f>
        <v>100425</v>
      </c>
      <c r="AE86" s="288">
        <f>SUBTOTAL(9,AE$29:AE$33)</f>
        <v>73125</v>
      </c>
      <c r="AF86" s="288">
        <f>SUBTOTAL(9,AF$29:AF$33)</f>
        <v>0</v>
      </c>
      <c r="AG86" s="288">
        <f>SUBTOTAL(9,AG$29:AG$33)</f>
        <v>237900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448500</v>
      </c>
      <c r="H87" s="297">
        <f t="shared" si="8"/>
        <v>0</v>
      </c>
      <c r="I87" s="297">
        <f t="shared" si="8"/>
        <v>9.7499999999999982</v>
      </c>
      <c r="J87" s="297">
        <f t="shared" si="8"/>
        <v>4.8749999999999991</v>
      </c>
      <c r="K87" s="297">
        <f t="shared" si="8"/>
        <v>0.9750000000000002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48.75</v>
      </c>
      <c r="R87" s="297">
        <f t="shared" si="8"/>
        <v>0</v>
      </c>
      <c r="S87" s="297">
        <f t="shared" si="8"/>
        <v>48.75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6942</v>
      </c>
      <c r="AD87" s="288">
        <f>SUBTOTAL(9,AD$34:AD$46)</f>
        <v>8521.5</v>
      </c>
      <c r="AE87" s="288">
        <f>SUBTOTAL(9,AE$34:AE$46)</f>
        <v>27787.5</v>
      </c>
      <c r="AF87" s="288">
        <f>SUBTOTAL(9,AF$34:AF$46)</f>
        <v>0</v>
      </c>
      <c r="AG87" s="288">
        <f>SUBTOTAL(9,AG$34:AG$46)</f>
        <v>43251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1579500</v>
      </c>
      <c r="H88" s="297">
        <f t="shared" si="9"/>
        <v>0</v>
      </c>
      <c r="I88" s="297">
        <f t="shared" si="9"/>
        <v>24.862499999999994</v>
      </c>
      <c r="J88" s="297">
        <f t="shared" si="9"/>
        <v>16.574999999999996</v>
      </c>
      <c r="K88" s="297">
        <f t="shared" si="9"/>
        <v>3.3149999999999995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38.024999999999999</v>
      </c>
      <c r="R88" s="297">
        <f t="shared" si="9"/>
        <v>0</v>
      </c>
      <c r="S88" s="297">
        <f t="shared" si="9"/>
        <v>38.024999999999999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3510</v>
      </c>
      <c r="AD88" s="288">
        <f>SUBTOTAL(9,AD$47:AD$66)</f>
        <v>13177.125</v>
      </c>
      <c r="AE88" s="288">
        <f>SUBTOTAL(9,AE$47:AE$66)</f>
        <v>11407.5</v>
      </c>
      <c r="AF88" s="288">
        <f>SUBTOTAL(9,AF$47:AF$66)</f>
        <v>0</v>
      </c>
      <c r="AG88" s="288">
        <f>SUBTOTAL(9,AG$47:AG$66)</f>
        <v>28094.625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6789945.3739754418</v>
      </c>
      <c r="H89" s="297">
        <f t="shared" si="10"/>
        <v>0</v>
      </c>
      <c r="I89" s="297">
        <f t="shared" si="10"/>
        <v>15.6</v>
      </c>
      <c r="J89" s="297">
        <f t="shared" si="10"/>
        <v>1.95</v>
      </c>
      <c r="K89" s="297">
        <f t="shared" si="10"/>
        <v>0.39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0.78</v>
      </c>
      <c r="R89" s="297">
        <f t="shared" si="10"/>
        <v>0</v>
      </c>
      <c r="S89" s="297">
        <f t="shared" si="10"/>
        <v>0.78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6789.9453739754417</v>
      </c>
      <c r="AD89" s="288">
        <f>SUBTOTAL(9,AD$67:AD$73)</f>
        <v>18876</v>
      </c>
      <c r="AE89" s="288">
        <f>SUBTOTAL(9,AE$67:AE$73)</f>
        <v>936</v>
      </c>
      <c r="AF89" s="288">
        <f>SUBTOTAL(9,AF$67:AF$73)</f>
        <v>0</v>
      </c>
      <c r="AG89" s="288">
        <f>SUBTOTAL(9,AG$67:AG$73)</f>
        <v>26601.945373975443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20.475000000000001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6.8250000000000002</v>
      </c>
      <c r="M90" s="297">
        <f t="shared" si="11"/>
        <v>7.8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9993.75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9993.75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8831166.3739754409</v>
      </c>
      <c r="H93" s="330">
        <f t="shared" si="12"/>
        <v>26.6175</v>
      </c>
      <c r="I93" s="330">
        <f t="shared" si="12"/>
        <v>137.96250000000001</v>
      </c>
      <c r="J93" s="330">
        <f t="shared" si="12"/>
        <v>69.712499999999991</v>
      </c>
      <c r="K93" s="330">
        <f t="shared" si="12"/>
        <v>16.8675</v>
      </c>
      <c r="L93" s="330">
        <f t="shared" si="12"/>
        <v>50.7</v>
      </c>
      <c r="M93" s="330">
        <f t="shared" si="12"/>
        <v>57.524999999999991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97.305000000000007</v>
      </c>
      <c r="R93" s="330">
        <f t="shared" si="12"/>
        <v>0</v>
      </c>
      <c r="S93" s="330">
        <f t="shared" si="12"/>
        <v>97.305000000000007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178516.69537397544</v>
      </c>
      <c r="AD93" s="323">
        <f>SUM(AD85:AD92)</f>
        <v>683226.375</v>
      </c>
      <c r="AE93" s="323">
        <f>SUM(AE85:AE92)</f>
        <v>113256</v>
      </c>
      <c r="AF93" s="323">
        <f>SUM(AF85:AF92)</f>
        <v>0</v>
      </c>
      <c r="AG93" s="323">
        <f>SUM(AG85:AG92)</f>
        <v>974999.07037397544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8831166.3739754409</v>
      </c>
      <c r="H94" s="331"/>
      <c r="I94" s="332"/>
      <c r="J94" s="332"/>
      <c r="K94" s="332"/>
      <c r="L94" s="332"/>
      <c r="M94" s="332"/>
      <c r="N94" s="332"/>
      <c r="O94" s="333">
        <f>SUM(H93:O93)</f>
        <v>359.38499999999999</v>
      </c>
      <c r="P94" s="331"/>
      <c r="Q94" s="332"/>
      <c r="R94" s="332"/>
      <c r="S94" s="333">
        <f>SUM(P93:S93)</f>
        <v>194.61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178516.69537397544</v>
      </c>
      <c r="AD94" s="325"/>
      <c r="AE94" s="325"/>
      <c r="AF94" s="326">
        <f>SUM(AD93:AF93)</f>
        <v>796482.375</v>
      </c>
      <c r="AG94" s="322">
        <f>SUM(AC93:AF93)</f>
        <v>974999.07037397544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8831720.36897544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974999.07037397544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28">
    <cfRule type="cellIs" dxfId="572" priority="78" operator="equal">
      <formula>""</formula>
    </cfRule>
    <cfRule type="expression" dxfId="571" priority="79">
      <formula>$G$7=""</formula>
    </cfRule>
  </conditionalFormatting>
  <conditionalFormatting sqref="T15:W28">
    <cfRule type="cellIs" dxfId="570" priority="76" operator="equal">
      <formula>""</formula>
    </cfRule>
    <cfRule type="expression" dxfId="569" priority="77">
      <formula>$G$7=""</formula>
    </cfRule>
  </conditionalFormatting>
  <conditionalFormatting sqref="X15:AA28">
    <cfRule type="cellIs" dxfId="568" priority="74" operator="equal">
      <formula>""</formula>
    </cfRule>
    <cfRule type="expression" dxfId="567" priority="75">
      <formula>$G$7=""</formula>
    </cfRule>
  </conditionalFormatting>
  <conditionalFormatting sqref="G81:S81">
    <cfRule type="cellIs" dxfId="566" priority="71" operator="equal">
      <formula>""</formula>
    </cfRule>
    <cfRule type="expression" dxfId="565" priority="72">
      <formula>$G$7=""</formula>
    </cfRule>
  </conditionalFormatting>
  <conditionalFormatting sqref="T81:W81">
    <cfRule type="cellIs" dxfId="564" priority="69" operator="equal">
      <formula>""</formula>
    </cfRule>
    <cfRule type="expression" dxfId="563" priority="70">
      <formula>$G$7=""</formula>
    </cfRule>
  </conditionalFormatting>
  <conditionalFormatting sqref="X81:AA81">
    <cfRule type="cellIs" dxfId="562" priority="67" operator="equal">
      <formula>""</formula>
    </cfRule>
    <cfRule type="expression" dxfId="561" priority="68">
      <formula>$G$7=""</formula>
    </cfRule>
  </conditionalFormatting>
  <conditionalFormatting sqref="G96:S96">
    <cfRule type="cellIs" dxfId="560" priority="66" stopIfTrue="1" operator="notEqual">
      <formula>TRUE</formula>
    </cfRule>
  </conditionalFormatting>
  <conditionalFormatting sqref="T96:AA96">
    <cfRule type="cellIs" dxfId="559" priority="65" stopIfTrue="1" operator="notEqual">
      <formula>TRUE</formula>
    </cfRule>
  </conditionalFormatting>
  <conditionalFormatting sqref="AC96:AF96">
    <cfRule type="cellIs" dxfId="558" priority="64" stopIfTrue="1" operator="notEqual">
      <formula>TRUE</formula>
    </cfRule>
  </conditionalFormatting>
  <conditionalFormatting sqref="AG96">
    <cfRule type="cellIs" dxfId="557" priority="63" stopIfTrue="1" operator="notEqual">
      <formula>TRUE</formula>
    </cfRule>
  </conditionalFormatting>
  <conditionalFormatting sqref="G32:S33">
    <cfRule type="cellIs" dxfId="556" priority="59" operator="equal">
      <formula>""</formula>
    </cfRule>
    <cfRule type="expression" dxfId="555" priority="60">
      <formula>$G$7=""</formula>
    </cfRule>
  </conditionalFormatting>
  <conditionalFormatting sqref="T32:W33">
    <cfRule type="cellIs" dxfId="554" priority="57" operator="equal">
      <formula>""</formula>
    </cfRule>
    <cfRule type="expression" dxfId="553" priority="58">
      <formula>$G$7=""</formula>
    </cfRule>
  </conditionalFormatting>
  <conditionalFormatting sqref="X32:AA33">
    <cfRule type="cellIs" dxfId="552" priority="55" operator="equal">
      <formula>""</formula>
    </cfRule>
    <cfRule type="expression" dxfId="551" priority="56">
      <formula>$G$7=""</formula>
    </cfRule>
  </conditionalFormatting>
  <conditionalFormatting sqref="G45:S46">
    <cfRule type="cellIs" dxfId="550" priority="53" operator="equal">
      <formula>""</formula>
    </cfRule>
    <cfRule type="expression" dxfId="549" priority="54">
      <formula>$G$7=""</formula>
    </cfRule>
  </conditionalFormatting>
  <conditionalFormatting sqref="T45:W46">
    <cfRule type="cellIs" dxfId="548" priority="51" operator="equal">
      <formula>""</formula>
    </cfRule>
    <cfRule type="expression" dxfId="547" priority="52">
      <formula>$G$7=""</formula>
    </cfRule>
  </conditionalFormatting>
  <conditionalFormatting sqref="X45:AA46">
    <cfRule type="cellIs" dxfId="546" priority="49" operator="equal">
      <formula>""</formula>
    </cfRule>
    <cfRule type="expression" dxfId="545" priority="50">
      <formula>$G$7=""</formula>
    </cfRule>
  </conditionalFormatting>
  <conditionalFormatting sqref="G65:S66">
    <cfRule type="cellIs" dxfId="544" priority="47" operator="equal">
      <formula>""</formula>
    </cfRule>
    <cfRule type="expression" dxfId="543" priority="48">
      <formula>$G$7=""</formula>
    </cfRule>
  </conditionalFormatting>
  <conditionalFormatting sqref="T65:W66">
    <cfRule type="cellIs" dxfId="542" priority="45" operator="equal">
      <formula>""</formula>
    </cfRule>
    <cfRule type="expression" dxfId="541" priority="46">
      <formula>$G$7=""</formula>
    </cfRule>
  </conditionalFormatting>
  <conditionalFormatting sqref="X65:AA66">
    <cfRule type="cellIs" dxfId="540" priority="43" operator="equal">
      <formula>""</formula>
    </cfRule>
    <cfRule type="expression" dxfId="539" priority="44">
      <formula>$G$7=""</formula>
    </cfRule>
  </conditionalFormatting>
  <conditionalFormatting sqref="G72:S73">
    <cfRule type="cellIs" dxfId="538" priority="41" operator="equal">
      <formula>""</formula>
    </cfRule>
    <cfRule type="expression" dxfId="537" priority="42">
      <formula>$G$7=""</formula>
    </cfRule>
  </conditionalFormatting>
  <conditionalFormatting sqref="T72:W73">
    <cfRule type="cellIs" dxfId="536" priority="39" operator="equal">
      <formula>""</formula>
    </cfRule>
    <cfRule type="expression" dxfId="535" priority="40">
      <formula>$G$7=""</formula>
    </cfRule>
  </conditionalFormatting>
  <conditionalFormatting sqref="X72:AA73">
    <cfRule type="cellIs" dxfId="534" priority="37" operator="equal">
      <formula>""</formula>
    </cfRule>
    <cfRule type="expression" dxfId="533" priority="38">
      <formula>$G$7=""</formula>
    </cfRule>
  </conditionalFormatting>
  <conditionalFormatting sqref="G79:S80">
    <cfRule type="cellIs" dxfId="532" priority="35" operator="equal">
      <formula>""</formula>
    </cfRule>
    <cfRule type="expression" dxfId="531" priority="36">
      <formula>$G$7=""</formula>
    </cfRule>
  </conditionalFormatting>
  <conditionalFormatting sqref="T79:W80">
    <cfRule type="cellIs" dxfId="530" priority="33" operator="equal">
      <formula>""</formula>
    </cfRule>
    <cfRule type="expression" dxfId="529" priority="34">
      <formula>$G$7=""</formula>
    </cfRule>
  </conditionalFormatting>
  <conditionalFormatting sqref="X79:AA80">
    <cfRule type="cellIs" dxfId="528" priority="31" operator="equal">
      <formula>""</formula>
    </cfRule>
    <cfRule type="expression" dxfId="527" priority="32">
      <formula>$G$7=""</formula>
    </cfRule>
  </conditionalFormatting>
  <conditionalFormatting sqref="G30:S31">
    <cfRule type="cellIs" dxfId="526" priority="29" operator="equal">
      <formula>""</formula>
    </cfRule>
    <cfRule type="expression" dxfId="525" priority="30">
      <formula>$G$7=""</formula>
    </cfRule>
  </conditionalFormatting>
  <conditionalFormatting sqref="T30:W31">
    <cfRule type="cellIs" dxfId="524" priority="27" operator="equal">
      <formula>""</formula>
    </cfRule>
    <cfRule type="expression" dxfId="523" priority="28">
      <formula>$G$7=""</formula>
    </cfRule>
  </conditionalFormatting>
  <conditionalFormatting sqref="X30:AA31">
    <cfRule type="cellIs" dxfId="522" priority="25" operator="equal">
      <formula>""</formula>
    </cfRule>
    <cfRule type="expression" dxfId="521" priority="26">
      <formula>$G$7=""</formula>
    </cfRule>
  </conditionalFormatting>
  <conditionalFormatting sqref="G35:S44">
    <cfRule type="cellIs" dxfId="520" priority="23" operator="equal">
      <formula>""</formula>
    </cfRule>
    <cfRule type="expression" dxfId="519" priority="24">
      <formula>$G$7=""</formula>
    </cfRule>
  </conditionalFormatting>
  <conditionalFormatting sqref="T35:W44">
    <cfRule type="cellIs" dxfId="518" priority="21" operator="equal">
      <formula>""</formula>
    </cfRule>
    <cfRule type="expression" dxfId="517" priority="22">
      <formula>$G$7=""</formula>
    </cfRule>
  </conditionalFormatting>
  <conditionalFormatting sqref="X35:AA44">
    <cfRule type="cellIs" dxfId="516" priority="19" operator="equal">
      <formula>""</formula>
    </cfRule>
    <cfRule type="expression" dxfId="515" priority="20">
      <formula>$G$7=""</formula>
    </cfRule>
  </conditionalFormatting>
  <conditionalFormatting sqref="G48:S64">
    <cfRule type="cellIs" dxfId="514" priority="17" operator="equal">
      <formula>""</formula>
    </cfRule>
    <cfRule type="expression" dxfId="513" priority="18">
      <formula>$G$7=""</formula>
    </cfRule>
  </conditionalFormatting>
  <conditionalFormatting sqref="T48:W64">
    <cfRule type="cellIs" dxfId="512" priority="15" operator="equal">
      <formula>""</formula>
    </cfRule>
    <cfRule type="expression" dxfId="511" priority="16">
      <formula>$G$7=""</formula>
    </cfRule>
  </conditionalFormatting>
  <conditionalFormatting sqref="X48:AA64">
    <cfRule type="cellIs" dxfId="510" priority="13" operator="equal">
      <formula>""</formula>
    </cfRule>
    <cfRule type="expression" dxfId="509" priority="14">
      <formula>$G$7=""</formula>
    </cfRule>
  </conditionalFormatting>
  <conditionalFormatting sqref="G68:S71">
    <cfRule type="cellIs" dxfId="508" priority="11" operator="equal">
      <formula>""</formula>
    </cfRule>
    <cfRule type="expression" dxfId="507" priority="12">
      <formula>$G$7=""</formula>
    </cfRule>
  </conditionalFormatting>
  <conditionalFormatting sqref="T68:W71">
    <cfRule type="cellIs" dxfId="506" priority="9" operator="equal">
      <formula>""</formula>
    </cfRule>
    <cfRule type="expression" dxfId="505" priority="10">
      <formula>$G$7=""</formula>
    </cfRule>
  </conditionalFormatting>
  <conditionalFormatting sqref="X68:AA71">
    <cfRule type="cellIs" dxfId="504" priority="7" operator="equal">
      <formula>""</formula>
    </cfRule>
    <cfRule type="expression" dxfId="503" priority="8">
      <formula>$G$7=""</formula>
    </cfRule>
  </conditionalFormatting>
  <conditionalFormatting sqref="G75:S78">
    <cfRule type="cellIs" dxfId="502" priority="5" operator="equal">
      <formula>""</formula>
    </cfRule>
    <cfRule type="expression" dxfId="501" priority="6">
      <formula>$G$7=""</formula>
    </cfRule>
  </conditionalFormatting>
  <conditionalFormatting sqref="T75:W78">
    <cfRule type="cellIs" dxfId="500" priority="3" operator="equal">
      <formula>""</formula>
    </cfRule>
    <cfRule type="expression" dxfId="499" priority="4">
      <formula>$G$7=""</formula>
    </cfRule>
  </conditionalFormatting>
  <conditionalFormatting sqref="X75:AA78">
    <cfRule type="cellIs" dxfId="498" priority="1" operator="equal">
      <formula>""</formula>
    </cfRule>
    <cfRule type="expression" dxfId="497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AG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7" sqref="I7"/>
    </sheetView>
  </sheetViews>
  <sheetFormatPr defaultRowHeight="12.75" x14ac:dyDescent="0.2"/>
  <cols>
    <col min="1" max="1" width="2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226"/>
      <c r="AD2" s="226"/>
      <c r="AE2" s="226"/>
      <c r="AF2" s="226"/>
      <c r="AG2" s="227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226"/>
      <c r="AD3" s="226"/>
      <c r="AE3" s="226"/>
      <c r="AF3" s="226"/>
      <c r="AG3" s="227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226"/>
      <c r="AD4" s="226"/>
      <c r="AE4" s="226"/>
      <c r="AF4" s="226"/>
      <c r="AG4" s="227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226"/>
      <c r="AD5" s="226"/>
      <c r="AE5" s="226"/>
      <c r="AF5" s="226"/>
      <c r="AG5" s="227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42"/>
      <c r="J7" s="242"/>
      <c r="K7" s="242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42"/>
      <c r="J8" s="242"/>
      <c r="K8" s="242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143</v>
      </c>
      <c r="D9" s="233"/>
      <c r="E9" s="239"/>
      <c r="F9" s="239"/>
      <c r="G9" s="233"/>
      <c r="H9" s="233"/>
      <c r="I9" s="242"/>
      <c r="J9" s="242"/>
      <c r="K9" s="242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23985</v>
      </c>
      <c r="AD9" s="349">
        <f>AD82</f>
        <v>139283.62723914601</v>
      </c>
      <c r="AE9" s="349">
        <f>AE82</f>
        <v>23692.5</v>
      </c>
      <c r="AF9" s="349">
        <f>AF82</f>
        <v>0</v>
      </c>
      <c r="AG9" s="407">
        <f>AG82</f>
        <v>186961.12723914601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144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145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0</v>
      </c>
      <c r="AD14" s="284">
        <f>SUBTOTAL(9,AD15:AD28)</f>
        <v>81514.877239146008</v>
      </c>
      <c r="AE14" s="284">
        <f>SUBTOTAL(9,AE15:AE28)</f>
        <v>0</v>
      </c>
      <c r="AF14" s="284">
        <f>SUBTOTAL(9,AF15:AF28)</f>
        <v>0</v>
      </c>
      <c r="AG14" s="284">
        <f>SUBTOTAL(9,AG15:AG28)</f>
        <v>81514.877239146008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0.97499999999999998</v>
      </c>
      <c r="M15" s="252">
        <v>1.6940627239146018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 t="s">
        <v>120</v>
      </c>
      <c r="U15" s="252" t="s">
        <v>120</v>
      </c>
      <c r="V15" s="252" t="s">
        <v>120</v>
      </c>
      <c r="W15" s="252" t="s">
        <v>120</v>
      </c>
      <c r="X15" s="252" t="s">
        <v>120</v>
      </c>
      <c r="Y15" s="252" t="s">
        <v>120</v>
      </c>
      <c r="Z15" s="252" t="s">
        <v>120</v>
      </c>
      <c r="AA15" s="252" t="s">
        <v>120</v>
      </c>
      <c r="AB15" s="205"/>
      <c r="AC15" s="213">
        <f>IFERROR($G15*'Q (t)'!$G15/1000,0)</f>
        <v>0</v>
      </c>
      <c r="AD15" s="213">
        <f>SUMPRODUCT($H15:$O15,'Q (t)'!$H15:$O15)/100</f>
        <v>55940.627239146015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55940.627239146015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 t="s">
        <v>120</v>
      </c>
      <c r="I16" s="252">
        <v>0.97499999999999998</v>
      </c>
      <c r="J16" s="252">
        <v>0.97499999999999998</v>
      </c>
      <c r="K16" s="252">
        <v>0.97499999999999998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 t="s">
        <v>120</v>
      </c>
      <c r="U16" s="252" t="s">
        <v>120</v>
      </c>
      <c r="V16" s="252" t="s">
        <v>120</v>
      </c>
      <c r="W16" s="252" t="s">
        <v>120</v>
      </c>
      <c r="X16" s="252" t="s">
        <v>120</v>
      </c>
      <c r="Y16" s="252" t="s">
        <v>120</v>
      </c>
      <c r="Z16" s="252" t="s">
        <v>120</v>
      </c>
      <c r="AA16" s="252" t="s">
        <v>120</v>
      </c>
      <c r="AB16" s="205"/>
      <c r="AC16" s="213">
        <f>IFERROR($G16*'Q (t)'!$G16/1000,0)</f>
        <v>0</v>
      </c>
      <c r="AD16" s="213">
        <f>SUMPRODUCT($H16:$O16,'Q (t)'!$H16:$O16)/100</f>
        <v>9.75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9.75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 t="s">
        <v>120</v>
      </c>
      <c r="I17" s="252">
        <v>0.97499999999999998</v>
      </c>
      <c r="J17" s="252">
        <v>0.97499999999999998</v>
      </c>
      <c r="K17" s="252">
        <v>0.97499999999999998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 t="s">
        <v>120</v>
      </c>
      <c r="U17" s="252" t="s">
        <v>120</v>
      </c>
      <c r="V17" s="252" t="s">
        <v>120</v>
      </c>
      <c r="W17" s="252" t="s">
        <v>120</v>
      </c>
      <c r="X17" s="252" t="s">
        <v>120</v>
      </c>
      <c r="Y17" s="252" t="s">
        <v>120</v>
      </c>
      <c r="Z17" s="252" t="s">
        <v>120</v>
      </c>
      <c r="AA17" s="252" t="s">
        <v>120</v>
      </c>
      <c r="AB17" s="205"/>
      <c r="AC17" s="213">
        <f>IFERROR($G17*'Q (t)'!$G17/1000,0)</f>
        <v>0</v>
      </c>
      <c r="AD17" s="213">
        <f>SUMPRODUCT($H17:$O17,'Q (t)'!$H17:$O17)/100</f>
        <v>19.5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19.5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>
        <v>0.97499999999999998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 t="s">
        <v>120</v>
      </c>
      <c r="U18" s="252" t="s">
        <v>120</v>
      </c>
      <c r="V18" s="252" t="s">
        <v>120</v>
      </c>
      <c r="W18" s="252" t="s">
        <v>120</v>
      </c>
      <c r="X18" s="252" t="s">
        <v>120</v>
      </c>
      <c r="Y18" s="252" t="s">
        <v>120</v>
      </c>
      <c r="Z18" s="252" t="s">
        <v>120</v>
      </c>
      <c r="AA18" s="252" t="s">
        <v>120</v>
      </c>
      <c r="AB18" s="205"/>
      <c r="AC18" s="213">
        <f>IFERROR($G18*'Q (t)'!$G18/1000,0)</f>
        <v>0</v>
      </c>
      <c r="AD18" s="213">
        <f>SUMPRODUCT($H18:$O18,'Q (t)'!$H18:$O18)/100</f>
        <v>5850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5850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>
        <v>0.97499999999999998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 t="s">
        <v>120</v>
      </c>
      <c r="U19" s="252" t="s">
        <v>120</v>
      </c>
      <c r="V19" s="252" t="s">
        <v>120</v>
      </c>
      <c r="W19" s="252" t="s">
        <v>120</v>
      </c>
      <c r="X19" s="252" t="s">
        <v>120</v>
      </c>
      <c r="Y19" s="252" t="s">
        <v>120</v>
      </c>
      <c r="Z19" s="252" t="s">
        <v>120</v>
      </c>
      <c r="AA19" s="252" t="s">
        <v>120</v>
      </c>
      <c r="AB19" s="205"/>
      <c r="AC19" s="213">
        <f>IFERROR($G19*'Q (t)'!$G19/1000,0)</f>
        <v>0</v>
      </c>
      <c r="AD19" s="213">
        <f>SUMPRODUCT($H19:$O19,'Q (t)'!$H19:$O19)/100</f>
        <v>2925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2925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>
        <v>0.97499999999999998</v>
      </c>
      <c r="I20" s="252" t="s">
        <v>120</v>
      </c>
      <c r="J20" s="252" t="s">
        <v>120</v>
      </c>
      <c r="K20" s="252" t="s">
        <v>120</v>
      </c>
      <c r="L20" s="252">
        <v>0.97499999999999998</v>
      </c>
      <c r="M20" s="252">
        <v>0.97499999999999998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 t="s">
        <v>120</v>
      </c>
      <c r="U20" s="252" t="s">
        <v>120</v>
      </c>
      <c r="V20" s="252" t="s">
        <v>120</v>
      </c>
      <c r="W20" s="252" t="s">
        <v>120</v>
      </c>
      <c r="X20" s="252" t="s">
        <v>120</v>
      </c>
      <c r="Y20" s="252" t="s">
        <v>120</v>
      </c>
      <c r="Z20" s="252" t="s">
        <v>120</v>
      </c>
      <c r="AA20" s="252" t="s">
        <v>120</v>
      </c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>
        <v>0.97499999999999998</v>
      </c>
      <c r="I21" s="252" t="s">
        <v>120</v>
      </c>
      <c r="J21" s="252" t="s">
        <v>120</v>
      </c>
      <c r="K21" s="252" t="s">
        <v>120</v>
      </c>
      <c r="L21" s="252">
        <v>0.97499999999999998</v>
      </c>
      <c r="M21" s="252">
        <v>0.97499999999999998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 t="s">
        <v>120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0.97499999999999998</v>
      </c>
      <c r="M22" s="252">
        <v>0.97499999999999998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 t="s">
        <v>120</v>
      </c>
      <c r="U22" s="252" t="s">
        <v>120</v>
      </c>
      <c r="V22" s="252" t="s">
        <v>120</v>
      </c>
      <c r="W22" s="252" t="s">
        <v>120</v>
      </c>
      <c r="X22" s="252" t="s">
        <v>120</v>
      </c>
      <c r="Y22" s="252" t="s">
        <v>120</v>
      </c>
      <c r="Z22" s="252" t="s">
        <v>120</v>
      </c>
      <c r="AA22" s="252" t="s">
        <v>120</v>
      </c>
      <c r="AB22" s="205"/>
      <c r="AC22" s="213">
        <f>IFERROR($G22*'Q (t)'!$G22/1000,0)</f>
        <v>0</v>
      </c>
      <c r="AD22" s="213">
        <f>SUMPRODUCT($H22:$O22,'Q (t)'!$H22:$O22)/100</f>
        <v>14625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14625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>
        <v>0.97499999999999998</v>
      </c>
      <c r="I23" s="252" t="s">
        <v>120</v>
      </c>
      <c r="J23" s="252" t="s">
        <v>120</v>
      </c>
      <c r="K23" s="252" t="s">
        <v>120</v>
      </c>
      <c r="L23" s="252">
        <v>0.97499999999999998</v>
      </c>
      <c r="M23" s="252">
        <v>0.97499999999999998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 t="s">
        <v>120</v>
      </c>
      <c r="U23" s="252" t="s">
        <v>120</v>
      </c>
      <c r="V23" s="252" t="s">
        <v>120</v>
      </c>
      <c r="W23" s="252" t="s">
        <v>120</v>
      </c>
      <c r="X23" s="252" t="s">
        <v>120</v>
      </c>
      <c r="Y23" s="252" t="s">
        <v>120</v>
      </c>
      <c r="Z23" s="252" t="s">
        <v>120</v>
      </c>
      <c r="AA23" s="252" t="s">
        <v>120</v>
      </c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>
        <v>0.97499999999999998</v>
      </c>
      <c r="I24" s="252" t="s">
        <v>120</v>
      </c>
      <c r="J24" s="252" t="s">
        <v>120</v>
      </c>
      <c r="K24" s="252" t="s">
        <v>120</v>
      </c>
      <c r="L24" s="252">
        <v>0.97499999999999998</v>
      </c>
      <c r="M24" s="252">
        <v>0.97499999999999998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 t="s">
        <v>120</v>
      </c>
      <c r="U24" s="252" t="s">
        <v>120</v>
      </c>
      <c r="V24" s="252" t="s">
        <v>120</v>
      </c>
      <c r="W24" s="252" t="s">
        <v>120</v>
      </c>
      <c r="X24" s="252" t="s">
        <v>120</v>
      </c>
      <c r="Y24" s="252" t="s">
        <v>120</v>
      </c>
      <c r="Z24" s="252" t="s">
        <v>120</v>
      </c>
      <c r="AA24" s="252" t="s">
        <v>120</v>
      </c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 t="s">
        <v>120</v>
      </c>
      <c r="I25" s="252">
        <v>0.97499999999999998</v>
      </c>
      <c r="J25" s="252">
        <v>0.97499999999999998</v>
      </c>
      <c r="K25" s="252">
        <v>0.97499999999999998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 t="s">
        <v>120</v>
      </c>
      <c r="U25" s="252" t="s">
        <v>120</v>
      </c>
      <c r="V25" s="252" t="s">
        <v>120</v>
      </c>
      <c r="W25" s="252" t="s">
        <v>120</v>
      </c>
      <c r="X25" s="252" t="s">
        <v>120</v>
      </c>
      <c r="Y25" s="252" t="s">
        <v>120</v>
      </c>
      <c r="Z25" s="252" t="s">
        <v>120</v>
      </c>
      <c r="AA25" s="252" t="s">
        <v>120</v>
      </c>
      <c r="AB25" s="205"/>
      <c r="AC25" s="213">
        <f>IFERROR($G25*'Q (t)'!$G25/1000,0)</f>
        <v>0</v>
      </c>
      <c r="AD25" s="213">
        <f>SUMPRODUCT($H25:$O25,'Q (t)'!$H25:$O25)/100</f>
        <v>1950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1950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 t="s">
        <v>120</v>
      </c>
      <c r="I26" s="252">
        <v>0.97499999999999998</v>
      </c>
      <c r="J26" s="252">
        <v>0.97499999999999998</v>
      </c>
      <c r="K26" s="252">
        <v>0.97499999999999998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 t="s">
        <v>120</v>
      </c>
      <c r="U26" s="252" t="s">
        <v>120</v>
      </c>
      <c r="V26" s="252" t="s">
        <v>120</v>
      </c>
      <c r="W26" s="252" t="s">
        <v>120</v>
      </c>
      <c r="X26" s="252" t="s">
        <v>120</v>
      </c>
      <c r="Y26" s="252" t="s">
        <v>120</v>
      </c>
      <c r="Z26" s="252" t="s">
        <v>120</v>
      </c>
      <c r="AA26" s="252" t="s">
        <v>120</v>
      </c>
      <c r="AB26" s="205"/>
      <c r="AC26" s="213">
        <f>IFERROR($G26*'Q (t)'!$G26/1000,0)</f>
        <v>0</v>
      </c>
      <c r="AD26" s="213">
        <f>SUMPRODUCT($H26:$O26,'Q (t)'!$H26:$O26)/100</f>
        <v>195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195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0</v>
      </c>
      <c r="AD29" s="284">
        <f>SUBTOTAL(9,AD30:AD33)</f>
        <v>36465</v>
      </c>
      <c r="AE29" s="284">
        <f>SUBTOTAL(9,AE30:AE33)</f>
        <v>7312.5</v>
      </c>
      <c r="AF29" s="284">
        <f>SUBTOTAL(9,AF30:AF33)</f>
        <v>0</v>
      </c>
      <c r="AG29" s="284">
        <f>SUBTOTAL(9,AG30:AG33)</f>
        <v>43777.5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 t="s">
        <v>120</v>
      </c>
      <c r="I30" s="252">
        <v>0.97499999999999998</v>
      </c>
      <c r="J30" s="252">
        <v>0.97499999999999998</v>
      </c>
      <c r="K30" s="252">
        <v>0.97499999999999998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>
        <v>0.97499999999999998</v>
      </c>
      <c r="R30" s="252" t="s">
        <v>120</v>
      </c>
      <c r="S30" s="252">
        <v>0.97499999999999998</v>
      </c>
      <c r="T30" s="252" t="s">
        <v>120</v>
      </c>
      <c r="U30" s="252" t="s">
        <v>120</v>
      </c>
      <c r="V30" s="252" t="s">
        <v>120</v>
      </c>
      <c r="W30" s="252" t="s">
        <v>120</v>
      </c>
      <c r="X30" s="252" t="s">
        <v>120</v>
      </c>
      <c r="Y30" s="252" t="s">
        <v>120</v>
      </c>
      <c r="Z30" s="252" t="s">
        <v>120</v>
      </c>
      <c r="AA30" s="252" t="s">
        <v>120</v>
      </c>
      <c r="AB30" s="205"/>
      <c r="AC30" s="213">
        <f>IFERROR($G30*'Q (t)'!$G30/1000,0)</f>
        <v>0</v>
      </c>
      <c r="AD30" s="213">
        <f>SUMPRODUCT($H30:$O30,'Q (t)'!$H30:$O30)/100</f>
        <v>33150</v>
      </c>
      <c r="AE30" s="213">
        <f>SUMPRODUCT($P30:$W30,'Q (t)'!$P30:$W30)/1000</f>
        <v>7312.5</v>
      </c>
      <c r="AF30" s="213">
        <f>SUMPRODUCT($X30:$AA30,'Q (t)'!$X30:$AA30)/1000</f>
        <v>0</v>
      </c>
      <c r="AG30" s="213">
        <f>SUM(AC30:AF30)</f>
        <v>40462.5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 t="s">
        <v>120</v>
      </c>
      <c r="I31" s="252">
        <v>0.97499999999999998</v>
      </c>
      <c r="J31" s="252">
        <v>0.97499999999999998</v>
      </c>
      <c r="K31" s="252">
        <v>0.97499999999999998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 t="s">
        <v>120</v>
      </c>
      <c r="U31" s="252" t="s">
        <v>120</v>
      </c>
      <c r="V31" s="252" t="s">
        <v>120</v>
      </c>
      <c r="W31" s="252" t="s">
        <v>120</v>
      </c>
      <c r="X31" s="252" t="s">
        <v>120</v>
      </c>
      <c r="Y31" s="252" t="s">
        <v>120</v>
      </c>
      <c r="Z31" s="252" t="s">
        <v>120</v>
      </c>
      <c r="AA31" s="252" t="s">
        <v>120</v>
      </c>
      <c r="AB31" s="205"/>
      <c r="AC31" s="213">
        <f>IFERROR($G31*'Q (t)'!$G31/1000,0)</f>
        <v>0</v>
      </c>
      <c r="AD31" s="213">
        <f>SUMPRODUCT($H31:$O31,'Q (t)'!$H31:$O31)/100</f>
        <v>3315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3315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5265</v>
      </c>
      <c r="AD34" s="284">
        <f>SUBTOTAL(9,AD35:AD46)</f>
        <v>16038.75</v>
      </c>
      <c r="AE34" s="284">
        <f>SUBTOTAL(9,AE35:AE46)</f>
        <v>5557.5</v>
      </c>
      <c r="AF34" s="284">
        <f>SUBTOTAL(9,AF35:AF46)</f>
        <v>0</v>
      </c>
      <c r="AG34" s="284">
        <f>SUBTOTAL(9,AG35:AG46)</f>
        <v>26861.25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 t="s">
        <v>120</v>
      </c>
      <c r="I35" s="252">
        <v>0.97499999999999998</v>
      </c>
      <c r="J35" s="252">
        <v>0.97499999999999998</v>
      </c>
      <c r="K35" s="252">
        <v>0.97499999999999998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>
        <v>0.97499999999999998</v>
      </c>
      <c r="R35" s="252" t="s">
        <v>120</v>
      </c>
      <c r="S35" s="252">
        <v>0.97499999999999998</v>
      </c>
      <c r="T35" s="252" t="s">
        <v>120</v>
      </c>
      <c r="U35" s="252" t="s">
        <v>120</v>
      </c>
      <c r="V35" s="252" t="s">
        <v>120</v>
      </c>
      <c r="W35" s="252" t="s">
        <v>120</v>
      </c>
      <c r="X35" s="252" t="s">
        <v>120</v>
      </c>
      <c r="Y35" s="252" t="s">
        <v>120</v>
      </c>
      <c r="Z35" s="252" t="s">
        <v>120</v>
      </c>
      <c r="AA35" s="252" t="s">
        <v>120</v>
      </c>
      <c r="AB35" s="205"/>
      <c r="AC35" s="213">
        <f>IFERROR($G35*'Q (t)'!$G35/1000,0)</f>
        <v>0</v>
      </c>
      <c r="AD35" s="213">
        <f>SUMPRODUCT($H35:$O35,'Q (t)'!$H35:$O35)/100</f>
        <v>11212.5</v>
      </c>
      <c r="AE35" s="213">
        <f>SUMPRODUCT($P35:$W35,'Q (t)'!$P35:$W35)/1000</f>
        <v>2925</v>
      </c>
      <c r="AF35" s="213">
        <f>SUMPRODUCT($X35:$AA35,'Q (t)'!$X35:$AA35)/1000</f>
        <v>0</v>
      </c>
      <c r="AG35" s="213">
        <f>SUM(AC35:AF35)</f>
        <v>14137.5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v>585000</v>
      </c>
      <c r="H36" s="252" t="s">
        <v>120</v>
      </c>
      <c r="I36" s="252">
        <v>0.97499999999999998</v>
      </c>
      <c r="J36" s="252">
        <v>0.97499999999999998</v>
      </c>
      <c r="K36" s="252" t="s">
        <v>120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>
        <v>0.97499999999999998</v>
      </c>
      <c r="R36" s="252" t="s">
        <v>120</v>
      </c>
      <c r="S36" s="252">
        <v>0.97499999999999998</v>
      </c>
      <c r="T36" s="252" t="s">
        <v>120</v>
      </c>
      <c r="U36" s="252" t="s">
        <v>120</v>
      </c>
      <c r="V36" s="252" t="s">
        <v>120</v>
      </c>
      <c r="W36" s="252" t="s">
        <v>120</v>
      </c>
      <c r="X36" s="252" t="s">
        <v>120</v>
      </c>
      <c r="Y36" s="252" t="s">
        <v>120</v>
      </c>
      <c r="Z36" s="252" t="s">
        <v>120</v>
      </c>
      <c r="AA36" s="252" t="s">
        <v>120</v>
      </c>
      <c r="AB36" s="205"/>
      <c r="AC36" s="213">
        <f>IFERROR($G36*'Q (t)'!$G36/1000,0)</f>
        <v>585</v>
      </c>
      <c r="AD36" s="213">
        <f>SUMPRODUCT($H36:$O36,'Q (t)'!$H36:$O36)/100</f>
        <v>536.25</v>
      </c>
      <c r="AE36" s="213">
        <f>SUMPRODUCT($P36:$W36,'Q (t)'!$P36:$W36)/1000</f>
        <v>292.5</v>
      </c>
      <c r="AF36" s="213">
        <f>SUMPRODUCT($X36:$AA36,'Q (t)'!$X36:$AA36)/1000</f>
        <v>0</v>
      </c>
      <c r="AG36" s="213">
        <f t="shared" ref="AG36:AG46" si="1">SUM(AC36:AF36)</f>
        <v>1413.75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v>585000</v>
      </c>
      <c r="H37" s="252" t="s">
        <v>120</v>
      </c>
      <c r="I37" s="252">
        <v>0.97499999999999998</v>
      </c>
      <c r="J37" s="252">
        <v>0.97499999999999998</v>
      </c>
      <c r="K37" s="252" t="s">
        <v>120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>
        <v>0.97499999999999998</v>
      </c>
      <c r="R37" s="252" t="s">
        <v>120</v>
      </c>
      <c r="S37" s="252">
        <v>0.97499999999999998</v>
      </c>
      <c r="T37" s="252" t="s">
        <v>120</v>
      </c>
      <c r="U37" s="252" t="s">
        <v>120</v>
      </c>
      <c r="V37" s="252" t="s">
        <v>120</v>
      </c>
      <c r="W37" s="252" t="s">
        <v>120</v>
      </c>
      <c r="X37" s="252" t="s">
        <v>120</v>
      </c>
      <c r="Y37" s="252" t="s">
        <v>120</v>
      </c>
      <c r="Z37" s="252" t="s">
        <v>120</v>
      </c>
      <c r="AA37" s="252" t="s">
        <v>120</v>
      </c>
      <c r="AB37" s="205"/>
      <c r="AC37" s="213">
        <f>IFERROR($G37*'Q (t)'!$G37/1000,0)</f>
        <v>585</v>
      </c>
      <c r="AD37" s="213">
        <f>SUMPRODUCT($H37:$O37,'Q (t)'!$H37:$O37)/100</f>
        <v>536.25</v>
      </c>
      <c r="AE37" s="213">
        <f>SUMPRODUCT($P37:$W37,'Q (t)'!$P37:$W37)/1000</f>
        <v>292.5</v>
      </c>
      <c r="AF37" s="213">
        <f>SUMPRODUCT($X37:$AA37,'Q (t)'!$X37:$AA37)/1000</f>
        <v>0</v>
      </c>
      <c r="AG37" s="213">
        <f t="shared" si="1"/>
        <v>1413.75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v>585000</v>
      </c>
      <c r="H38" s="252" t="s">
        <v>120</v>
      </c>
      <c r="I38" s="252">
        <v>0.97499999999999998</v>
      </c>
      <c r="J38" s="252">
        <v>0.97499999999999998</v>
      </c>
      <c r="K38" s="252" t="s">
        <v>120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>
        <v>0.97499999999999998</v>
      </c>
      <c r="R38" s="252" t="s">
        <v>120</v>
      </c>
      <c r="S38" s="252">
        <v>0.97499999999999998</v>
      </c>
      <c r="T38" s="252" t="s">
        <v>120</v>
      </c>
      <c r="U38" s="252" t="s">
        <v>120</v>
      </c>
      <c r="V38" s="252" t="s">
        <v>120</v>
      </c>
      <c r="W38" s="252" t="s">
        <v>120</v>
      </c>
      <c r="X38" s="252" t="s">
        <v>120</v>
      </c>
      <c r="Y38" s="252" t="s">
        <v>120</v>
      </c>
      <c r="Z38" s="252" t="s">
        <v>120</v>
      </c>
      <c r="AA38" s="252" t="s">
        <v>120</v>
      </c>
      <c r="AB38" s="205"/>
      <c r="AC38" s="213">
        <f>IFERROR($G38*'Q (t)'!$G38/1000,0)</f>
        <v>585</v>
      </c>
      <c r="AD38" s="213">
        <f>SUMPRODUCT($H38:$O38,'Q (t)'!$H38:$O38)/100</f>
        <v>536.25</v>
      </c>
      <c r="AE38" s="213">
        <f>SUMPRODUCT($P38:$W38,'Q (t)'!$P38:$W38)/1000</f>
        <v>292.5</v>
      </c>
      <c r="AF38" s="213">
        <f>SUMPRODUCT($X38:$AA38,'Q (t)'!$X38:$AA38)/1000</f>
        <v>0</v>
      </c>
      <c r="AG38" s="213">
        <f t="shared" si="1"/>
        <v>1413.75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v>585000</v>
      </c>
      <c r="H39" s="252" t="s">
        <v>120</v>
      </c>
      <c r="I39" s="252">
        <v>0.97499999999999998</v>
      </c>
      <c r="J39" s="252">
        <v>0.97499999999999998</v>
      </c>
      <c r="K39" s="252" t="s">
        <v>120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>
        <v>0.97499999999999998</v>
      </c>
      <c r="R39" s="252" t="s">
        <v>120</v>
      </c>
      <c r="S39" s="252">
        <v>0.97499999999999998</v>
      </c>
      <c r="T39" s="252" t="s">
        <v>120</v>
      </c>
      <c r="U39" s="252" t="s">
        <v>120</v>
      </c>
      <c r="V39" s="252" t="s">
        <v>120</v>
      </c>
      <c r="W39" s="252" t="s">
        <v>120</v>
      </c>
      <c r="X39" s="252" t="s">
        <v>120</v>
      </c>
      <c r="Y39" s="252" t="s">
        <v>120</v>
      </c>
      <c r="Z39" s="252" t="s">
        <v>120</v>
      </c>
      <c r="AA39" s="252" t="s">
        <v>120</v>
      </c>
      <c r="AB39" s="205"/>
      <c r="AC39" s="213">
        <f>IFERROR($G39*'Q (t)'!$G39/1000,0)</f>
        <v>585</v>
      </c>
      <c r="AD39" s="213">
        <f>SUMPRODUCT($H39:$O39,'Q (t)'!$H39:$O39)/100</f>
        <v>536.25</v>
      </c>
      <c r="AE39" s="213">
        <f>SUMPRODUCT($P39:$W39,'Q (t)'!$P39:$W39)/1000</f>
        <v>292.5</v>
      </c>
      <c r="AF39" s="213">
        <f>SUMPRODUCT($X39:$AA39,'Q (t)'!$X39:$AA39)/1000</f>
        <v>0</v>
      </c>
      <c r="AG39" s="213">
        <f t="shared" si="1"/>
        <v>1413.75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v>585000</v>
      </c>
      <c r="H40" s="252" t="s">
        <v>120</v>
      </c>
      <c r="I40" s="252">
        <v>0.97499999999999998</v>
      </c>
      <c r="J40" s="252">
        <v>0.97499999999999998</v>
      </c>
      <c r="K40" s="252" t="s">
        <v>120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>
        <v>0.97499999999999998</v>
      </c>
      <c r="R40" s="252" t="s">
        <v>120</v>
      </c>
      <c r="S40" s="252">
        <v>0.97499999999999998</v>
      </c>
      <c r="T40" s="252" t="s">
        <v>120</v>
      </c>
      <c r="U40" s="252" t="s">
        <v>120</v>
      </c>
      <c r="V40" s="252" t="s">
        <v>120</v>
      </c>
      <c r="W40" s="252" t="s">
        <v>120</v>
      </c>
      <c r="X40" s="252" t="s">
        <v>120</v>
      </c>
      <c r="Y40" s="252" t="s">
        <v>120</v>
      </c>
      <c r="Z40" s="252" t="s">
        <v>120</v>
      </c>
      <c r="AA40" s="252" t="s">
        <v>120</v>
      </c>
      <c r="AB40" s="205"/>
      <c r="AC40" s="213">
        <f>IFERROR($G40*'Q (t)'!$G40/1000,0)</f>
        <v>585</v>
      </c>
      <c r="AD40" s="213">
        <f>SUMPRODUCT($H40:$O40,'Q (t)'!$H40:$O40)/100</f>
        <v>536.25</v>
      </c>
      <c r="AE40" s="213">
        <f>SUMPRODUCT($P40:$W40,'Q (t)'!$P40:$W40)/1000</f>
        <v>292.5</v>
      </c>
      <c r="AF40" s="213">
        <f>SUMPRODUCT($X40:$AA40,'Q (t)'!$X40:$AA40)/1000</f>
        <v>0</v>
      </c>
      <c r="AG40" s="213">
        <f t="shared" si="1"/>
        <v>1413.75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v>585000</v>
      </c>
      <c r="H41" s="252" t="s">
        <v>120</v>
      </c>
      <c r="I41" s="252">
        <v>0.97499999999999998</v>
      </c>
      <c r="J41" s="252">
        <v>0.97499999999999998</v>
      </c>
      <c r="K41" s="252" t="s">
        <v>120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>
        <v>0.97499999999999998</v>
      </c>
      <c r="R41" s="252" t="s">
        <v>120</v>
      </c>
      <c r="S41" s="252">
        <v>0.97499999999999998</v>
      </c>
      <c r="T41" s="252" t="s">
        <v>120</v>
      </c>
      <c r="U41" s="252" t="s">
        <v>120</v>
      </c>
      <c r="V41" s="252" t="s">
        <v>120</v>
      </c>
      <c r="W41" s="252" t="s">
        <v>120</v>
      </c>
      <c r="X41" s="252" t="s">
        <v>120</v>
      </c>
      <c r="Y41" s="252" t="s">
        <v>120</v>
      </c>
      <c r="Z41" s="252" t="s">
        <v>120</v>
      </c>
      <c r="AA41" s="252" t="s">
        <v>120</v>
      </c>
      <c r="AB41" s="205"/>
      <c r="AC41" s="213">
        <f>IFERROR($G41*'Q (t)'!$G41/1000,0)</f>
        <v>585</v>
      </c>
      <c r="AD41" s="213">
        <f>SUMPRODUCT($H41:$O41,'Q (t)'!$H41:$O41)/100</f>
        <v>536.25</v>
      </c>
      <c r="AE41" s="213">
        <f>SUMPRODUCT($P41:$W41,'Q (t)'!$P41:$W41)/1000</f>
        <v>292.5</v>
      </c>
      <c r="AF41" s="213">
        <f>SUMPRODUCT($X41:$AA41,'Q (t)'!$X41:$AA41)/1000</f>
        <v>0</v>
      </c>
      <c r="AG41" s="213">
        <f t="shared" si="1"/>
        <v>1413.75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v>585000</v>
      </c>
      <c r="H42" s="252" t="s">
        <v>120</v>
      </c>
      <c r="I42" s="252">
        <v>0.97499999999999998</v>
      </c>
      <c r="J42" s="252">
        <v>0.97499999999999998</v>
      </c>
      <c r="K42" s="252" t="s">
        <v>120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>
        <v>0.97499999999999998</v>
      </c>
      <c r="R42" s="252" t="s">
        <v>120</v>
      </c>
      <c r="S42" s="252">
        <v>0.97499999999999998</v>
      </c>
      <c r="T42" s="252" t="s">
        <v>120</v>
      </c>
      <c r="U42" s="252" t="s">
        <v>120</v>
      </c>
      <c r="V42" s="252" t="s">
        <v>120</v>
      </c>
      <c r="W42" s="252" t="s">
        <v>120</v>
      </c>
      <c r="X42" s="252" t="s">
        <v>120</v>
      </c>
      <c r="Y42" s="252" t="s">
        <v>120</v>
      </c>
      <c r="Z42" s="252" t="s">
        <v>120</v>
      </c>
      <c r="AA42" s="252" t="s">
        <v>120</v>
      </c>
      <c r="AB42" s="205"/>
      <c r="AC42" s="213">
        <f>IFERROR($G42*'Q (t)'!$G42/1000,0)</f>
        <v>585</v>
      </c>
      <c r="AD42" s="213">
        <f>SUMPRODUCT($H42:$O42,'Q (t)'!$H42:$O42)/100</f>
        <v>536.25</v>
      </c>
      <c r="AE42" s="213">
        <f>SUMPRODUCT($P42:$W42,'Q (t)'!$P42:$W42)/1000</f>
        <v>292.5</v>
      </c>
      <c r="AF42" s="213">
        <f>SUMPRODUCT($X42:$AA42,'Q (t)'!$X42:$AA42)/1000</f>
        <v>0</v>
      </c>
      <c r="AG42" s="213">
        <f t="shared" si="1"/>
        <v>1413.75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v>585000</v>
      </c>
      <c r="H43" s="252" t="s">
        <v>120</v>
      </c>
      <c r="I43" s="252">
        <v>0.97499999999999998</v>
      </c>
      <c r="J43" s="252">
        <v>0.97499999999999998</v>
      </c>
      <c r="K43" s="252" t="s">
        <v>120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>
        <v>0.97499999999999998</v>
      </c>
      <c r="R43" s="252" t="s">
        <v>120</v>
      </c>
      <c r="S43" s="252">
        <v>0.97499999999999998</v>
      </c>
      <c r="T43" s="252" t="s">
        <v>120</v>
      </c>
      <c r="U43" s="252" t="s">
        <v>120</v>
      </c>
      <c r="V43" s="252" t="s">
        <v>120</v>
      </c>
      <c r="W43" s="252" t="s">
        <v>120</v>
      </c>
      <c r="X43" s="252" t="s">
        <v>120</v>
      </c>
      <c r="Y43" s="252" t="s">
        <v>120</v>
      </c>
      <c r="Z43" s="252" t="s">
        <v>120</v>
      </c>
      <c r="AA43" s="252" t="s">
        <v>120</v>
      </c>
      <c r="AB43" s="205"/>
      <c r="AC43" s="213">
        <f>IFERROR($G43*'Q (t)'!$G43/1000,0)</f>
        <v>585</v>
      </c>
      <c r="AD43" s="213">
        <f>SUMPRODUCT($H43:$O43,'Q (t)'!$H43:$O43)/100</f>
        <v>536.25</v>
      </c>
      <c r="AE43" s="213">
        <f>SUMPRODUCT($P43:$W43,'Q (t)'!$P43:$W43)/1000</f>
        <v>292.5</v>
      </c>
      <c r="AF43" s="213">
        <f>SUMPRODUCT($X43:$AA43,'Q (t)'!$X43:$AA43)/1000</f>
        <v>0</v>
      </c>
      <c r="AG43" s="213">
        <f t="shared" si="1"/>
        <v>1413.75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v>585000</v>
      </c>
      <c r="H44" s="252" t="s">
        <v>120</v>
      </c>
      <c r="I44" s="252">
        <v>0.97499999999999998</v>
      </c>
      <c r="J44" s="252">
        <v>0.97499999999999998</v>
      </c>
      <c r="K44" s="252" t="s">
        <v>120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>
        <v>0.97499999999999998</v>
      </c>
      <c r="R44" s="252" t="s">
        <v>120</v>
      </c>
      <c r="S44" s="252">
        <v>0.97499999999999998</v>
      </c>
      <c r="T44" s="252" t="s">
        <v>120</v>
      </c>
      <c r="U44" s="252" t="s">
        <v>120</v>
      </c>
      <c r="V44" s="252" t="s">
        <v>120</v>
      </c>
      <c r="W44" s="252" t="s">
        <v>120</v>
      </c>
      <c r="X44" s="252" t="s">
        <v>120</v>
      </c>
      <c r="Y44" s="252" t="s">
        <v>120</v>
      </c>
      <c r="Z44" s="252" t="s">
        <v>120</v>
      </c>
      <c r="AA44" s="252" t="s">
        <v>120</v>
      </c>
      <c r="AB44" s="205"/>
      <c r="AC44" s="213">
        <f>IFERROR($G44*'Q (t)'!$G44/1000,0)</f>
        <v>585</v>
      </c>
      <c r="AD44" s="213">
        <f>SUMPRODUCT($H44:$O44,'Q (t)'!$H44:$O44)/100</f>
        <v>536.25</v>
      </c>
      <c r="AE44" s="213">
        <f>SUMPRODUCT($P44:$W44,'Q (t)'!$P44:$W44)/1000</f>
        <v>292.5</v>
      </c>
      <c r="AF44" s="213">
        <f>SUMPRODUCT($X44:$AA44,'Q (t)'!$X44:$AA44)/1000</f>
        <v>0</v>
      </c>
      <c r="AG44" s="213">
        <f t="shared" si="1"/>
        <v>1413.75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10920</v>
      </c>
      <c r="AD47" s="284">
        <f>SUBTOTAL(9,AD48:AD66)</f>
        <v>3851.25</v>
      </c>
      <c r="AE47" s="284">
        <f>SUBTOTAL(9,AE48:AE66)</f>
        <v>3802.5</v>
      </c>
      <c r="AF47" s="284">
        <f>SUBTOTAL(9,AF48:AF66)</f>
        <v>0</v>
      </c>
      <c r="AG47" s="284">
        <f>SUBTOTAL(9,AG48:AG66)</f>
        <v>18573.75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 t="s">
        <v>120</v>
      </c>
      <c r="I48" s="252">
        <v>0.97499999999999998</v>
      </c>
      <c r="J48" s="252">
        <v>0.97499999999999998</v>
      </c>
      <c r="K48" s="252">
        <v>0.97499999999999998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>
        <v>0.97499999999999998</v>
      </c>
      <c r="R48" s="252" t="s">
        <v>120</v>
      </c>
      <c r="S48" s="252">
        <v>0.97499999999999998</v>
      </c>
      <c r="T48" s="252" t="s">
        <v>120</v>
      </c>
      <c r="U48" s="252" t="s">
        <v>120</v>
      </c>
      <c r="V48" s="252" t="s">
        <v>120</v>
      </c>
      <c r="W48" s="252" t="s">
        <v>120</v>
      </c>
      <c r="X48" s="252" t="s">
        <v>120</v>
      </c>
      <c r="Y48" s="252" t="s">
        <v>120</v>
      </c>
      <c r="Z48" s="252" t="s">
        <v>120</v>
      </c>
      <c r="AA48" s="252" t="s">
        <v>120</v>
      </c>
      <c r="AB48" s="205"/>
      <c r="AC48" s="213">
        <f>IFERROR($G48*'Q (t)'!$G48/1000,0)</f>
        <v>0</v>
      </c>
      <c r="AD48" s="213">
        <f>SUMPRODUCT($H48:$O48,'Q (t)'!$H48:$O48)/100</f>
        <v>1121.25</v>
      </c>
      <c r="AE48" s="213">
        <f>SUMPRODUCT($P48:$W48,'Q (t)'!$P48:$W48)/1000</f>
        <v>292.5</v>
      </c>
      <c r="AF48" s="213">
        <f>SUMPRODUCT($X48:$AA48,'Q (t)'!$X48:$AA48)/1000</f>
        <v>0</v>
      </c>
      <c r="AG48" s="213">
        <f>SUM(AC48:AF48)</f>
        <v>1413.75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v>682500</v>
      </c>
      <c r="H49" s="252" t="s">
        <v>120</v>
      </c>
      <c r="I49" s="252">
        <v>0.97499999999999998</v>
      </c>
      <c r="J49" s="252">
        <v>0.97499999999999998</v>
      </c>
      <c r="K49" s="252" t="s">
        <v>120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 t="s">
        <v>120</v>
      </c>
      <c r="U49" s="252" t="s">
        <v>120</v>
      </c>
      <c r="V49" s="252" t="s">
        <v>120</v>
      </c>
      <c r="W49" s="252" t="s">
        <v>120</v>
      </c>
      <c r="X49" s="252" t="s">
        <v>120</v>
      </c>
      <c r="Y49" s="252" t="s">
        <v>120</v>
      </c>
      <c r="Z49" s="252" t="s">
        <v>120</v>
      </c>
      <c r="AA49" s="252" t="s">
        <v>120</v>
      </c>
      <c r="AB49" s="205"/>
      <c r="AC49" s="213">
        <f>IFERROR($G49*'Q (t)'!$G49/1000,0)</f>
        <v>682.5</v>
      </c>
      <c r="AD49" s="213">
        <f>SUMPRODUCT($H49:$O49,'Q (t)'!$H49:$O49)/100</f>
        <v>536.25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1218.75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v>682500</v>
      </c>
      <c r="H50" s="252" t="s">
        <v>120</v>
      </c>
      <c r="I50" s="252">
        <v>0.97499999999999998</v>
      </c>
      <c r="J50" s="252">
        <v>0.97499999999999998</v>
      </c>
      <c r="K50" s="252" t="s">
        <v>120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 t="s">
        <v>120</v>
      </c>
      <c r="U50" s="252" t="s">
        <v>120</v>
      </c>
      <c r="V50" s="252" t="s">
        <v>120</v>
      </c>
      <c r="W50" s="252" t="s">
        <v>120</v>
      </c>
      <c r="X50" s="252" t="s">
        <v>120</v>
      </c>
      <c r="Y50" s="252" t="s">
        <v>120</v>
      </c>
      <c r="Z50" s="252" t="s">
        <v>120</v>
      </c>
      <c r="AA50" s="252" t="s">
        <v>120</v>
      </c>
      <c r="AB50" s="205"/>
      <c r="AC50" s="213">
        <f>IFERROR($G50*'Q (t)'!$G50/1000,0)</f>
        <v>682.5</v>
      </c>
      <c r="AD50" s="213">
        <f>SUMPRODUCT($H50:$O50,'Q (t)'!$H50:$O50)/100</f>
        <v>536.25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1218.75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v>682500</v>
      </c>
      <c r="H51" s="252" t="s">
        <v>120</v>
      </c>
      <c r="I51" s="252">
        <v>0.97499999999999998</v>
      </c>
      <c r="J51" s="252">
        <v>0.97499999999999998</v>
      </c>
      <c r="K51" s="252" t="s">
        <v>120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 t="s">
        <v>120</v>
      </c>
      <c r="U51" s="252" t="s">
        <v>120</v>
      </c>
      <c r="V51" s="252" t="s">
        <v>120</v>
      </c>
      <c r="W51" s="252" t="s">
        <v>120</v>
      </c>
      <c r="X51" s="252" t="s">
        <v>120</v>
      </c>
      <c r="Y51" s="252" t="s">
        <v>120</v>
      </c>
      <c r="Z51" s="252" t="s">
        <v>120</v>
      </c>
      <c r="AA51" s="252" t="s">
        <v>120</v>
      </c>
      <c r="AB51" s="205"/>
      <c r="AC51" s="213">
        <f>IFERROR($G51*'Q (t)'!$G51/1000,0)</f>
        <v>682.5</v>
      </c>
      <c r="AD51" s="213">
        <f>SUMPRODUCT($H51:$O51,'Q (t)'!$H51:$O51)/100</f>
        <v>536.25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1218.75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v>682500</v>
      </c>
      <c r="H52" s="252" t="s">
        <v>120</v>
      </c>
      <c r="I52" s="252" t="s">
        <v>120</v>
      </c>
      <c r="J52" s="252" t="s">
        <v>120</v>
      </c>
      <c r="K52" s="252" t="s">
        <v>120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>
        <v>0.97499999999999998</v>
      </c>
      <c r="R52" s="252" t="s">
        <v>120</v>
      </c>
      <c r="S52" s="252">
        <v>0.97499999999999998</v>
      </c>
      <c r="T52" s="252" t="s">
        <v>120</v>
      </c>
      <c r="U52" s="252" t="s">
        <v>120</v>
      </c>
      <c r="V52" s="252" t="s">
        <v>120</v>
      </c>
      <c r="W52" s="252" t="s">
        <v>120</v>
      </c>
      <c r="X52" s="252" t="s">
        <v>120</v>
      </c>
      <c r="Y52" s="252" t="s">
        <v>120</v>
      </c>
      <c r="Z52" s="252" t="s">
        <v>120</v>
      </c>
      <c r="AA52" s="252" t="s">
        <v>120</v>
      </c>
      <c r="AB52" s="205"/>
      <c r="AC52" s="213">
        <f>IFERROR($G52*'Q (t)'!$G52/1000,0)</f>
        <v>682.5</v>
      </c>
      <c r="AD52" s="213">
        <f>SUMPRODUCT($H52:$O52,'Q (t)'!$H52:$O52)/100</f>
        <v>0</v>
      </c>
      <c r="AE52" s="213">
        <f>SUMPRODUCT($P52:$W52,'Q (t)'!$P52:$W52)/1000</f>
        <v>292.5</v>
      </c>
      <c r="AF52" s="213">
        <f>SUMPRODUCT($X52:$AA52,'Q (t)'!$X52:$AA52)/1000</f>
        <v>0</v>
      </c>
      <c r="AG52" s="213">
        <f t="shared" si="2"/>
        <v>975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v>682500</v>
      </c>
      <c r="H53" s="252" t="s">
        <v>120</v>
      </c>
      <c r="I53" s="252" t="s">
        <v>120</v>
      </c>
      <c r="J53" s="252" t="s">
        <v>120</v>
      </c>
      <c r="K53" s="252" t="s">
        <v>120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>
        <v>0.97499999999999998</v>
      </c>
      <c r="R53" s="252" t="s">
        <v>120</v>
      </c>
      <c r="S53" s="252">
        <v>0.97499999999999998</v>
      </c>
      <c r="T53" s="252" t="s">
        <v>120</v>
      </c>
      <c r="U53" s="252" t="s">
        <v>120</v>
      </c>
      <c r="V53" s="252" t="s">
        <v>120</v>
      </c>
      <c r="W53" s="252" t="s">
        <v>120</v>
      </c>
      <c r="X53" s="252" t="s">
        <v>120</v>
      </c>
      <c r="Y53" s="252" t="s">
        <v>120</v>
      </c>
      <c r="Z53" s="252" t="s">
        <v>120</v>
      </c>
      <c r="AA53" s="252" t="s">
        <v>120</v>
      </c>
      <c r="AB53" s="205"/>
      <c r="AC53" s="213">
        <f>IFERROR($G53*'Q (t)'!$G53/1000,0)</f>
        <v>682.5</v>
      </c>
      <c r="AD53" s="213">
        <f>SUMPRODUCT($H53:$O53,'Q (t)'!$H53:$O53)/100</f>
        <v>0</v>
      </c>
      <c r="AE53" s="213">
        <f>SUMPRODUCT($P53:$W53,'Q (t)'!$P53:$W53)/1000</f>
        <v>292.5</v>
      </c>
      <c r="AF53" s="213">
        <f>SUMPRODUCT($X53:$AA53,'Q (t)'!$X53:$AA53)/1000</f>
        <v>0</v>
      </c>
      <c r="AG53" s="213">
        <f t="shared" si="2"/>
        <v>975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v>682500</v>
      </c>
      <c r="H54" s="252" t="s">
        <v>120</v>
      </c>
      <c r="I54" s="252">
        <v>0.97499999999999998</v>
      </c>
      <c r="J54" s="252">
        <v>0.97499999999999998</v>
      </c>
      <c r="K54" s="252">
        <v>0.97499999999999998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 t="s">
        <v>120</v>
      </c>
      <c r="U54" s="252" t="s">
        <v>120</v>
      </c>
      <c r="V54" s="252" t="s">
        <v>120</v>
      </c>
      <c r="W54" s="252" t="s">
        <v>120</v>
      </c>
      <c r="X54" s="252" t="s">
        <v>120</v>
      </c>
      <c r="Y54" s="252" t="s">
        <v>120</v>
      </c>
      <c r="Z54" s="252" t="s">
        <v>120</v>
      </c>
      <c r="AA54" s="252" t="s">
        <v>120</v>
      </c>
      <c r="AB54" s="205"/>
      <c r="AC54" s="213">
        <f>IFERROR($G54*'Q (t)'!$G54/1000,0)</f>
        <v>682.5</v>
      </c>
      <c r="AD54" s="213">
        <f>SUMPRODUCT($H54:$O54,'Q (t)'!$H54:$O54)/100</f>
        <v>1121.25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1803.75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v>682500</v>
      </c>
      <c r="H55" s="252" t="s">
        <v>120</v>
      </c>
      <c r="I55" s="252" t="s">
        <v>120</v>
      </c>
      <c r="J55" s="252" t="s">
        <v>120</v>
      </c>
      <c r="K55" s="252" t="s">
        <v>120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>
        <v>0.97499999999999998</v>
      </c>
      <c r="R55" s="252" t="s">
        <v>120</v>
      </c>
      <c r="S55" s="252">
        <v>0.97499999999999998</v>
      </c>
      <c r="T55" s="252" t="s">
        <v>120</v>
      </c>
      <c r="U55" s="252" t="s">
        <v>120</v>
      </c>
      <c r="V55" s="252" t="s">
        <v>120</v>
      </c>
      <c r="W55" s="252" t="s">
        <v>120</v>
      </c>
      <c r="X55" s="252" t="s">
        <v>120</v>
      </c>
      <c r="Y55" s="252" t="s">
        <v>120</v>
      </c>
      <c r="Z55" s="252" t="s">
        <v>120</v>
      </c>
      <c r="AA55" s="252" t="s">
        <v>120</v>
      </c>
      <c r="AB55" s="205"/>
      <c r="AC55" s="213">
        <f>IFERROR($G55*'Q (t)'!$G55/1000,0)</f>
        <v>682.5</v>
      </c>
      <c r="AD55" s="213">
        <f>SUMPRODUCT($H55:$O55,'Q (t)'!$H55:$O55)/100</f>
        <v>0</v>
      </c>
      <c r="AE55" s="213">
        <f>SUMPRODUCT($P55:$W55,'Q (t)'!$P55:$W55)/1000</f>
        <v>292.5</v>
      </c>
      <c r="AF55" s="213">
        <f>SUMPRODUCT($X55:$AA55,'Q (t)'!$X55:$AA55)/1000</f>
        <v>0</v>
      </c>
      <c r="AG55" s="213">
        <f t="shared" si="2"/>
        <v>975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v>682500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>
        <v>0.97499999999999998</v>
      </c>
      <c r="R56" s="252" t="s">
        <v>120</v>
      </c>
      <c r="S56" s="252">
        <v>0.97499999999999998</v>
      </c>
      <c r="T56" s="252" t="s">
        <v>120</v>
      </c>
      <c r="U56" s="252" t="s">
        <v>120</v>
      </c>
      <c r="V56" s="252" t="s">
        <v>120</v>
      </c>
      <c r="W56" s="252" t="s">
        <v>120</v>
      </c>
      <c r="X56" s="252" t="s">
        <v>120</v>
      </c>
      <c r="Y56" s="252" t="s">
        <v>120</v>
      </c>
      <c r="Z56" s="252" t="s">
        <v>120</v>
      </c>
      <c r="AA56" s="252" t="s">
        <v>120</v>
      </c>
      <c r="AB56" s="205"/>
      <c r="AC56" s="213">
        <f>IFERROR($G56*'Q (t)'!$G56/1000,0)</f>
        <v>682.5</v>
      </c>
      <c r="AD56" s="213">
        <f>SUMPRODUCT($H56:$O56,'Q (t)'!$H56:$O56)/100</f>
        <v>0</v>
      </c>
      <c r="AE56" s="213">
        <f>SUMPRODUCT($P56:$W56,'Q (t)'!$P56:$W56)/1000</f>
        <v>292.5</v>
      </c>
      <c r="AF56" s="213">
        <f>SUMPRODUCT($X56:$AA56,'Q (t)'!$X56:$AA56)/1000</f>
        <v>0</v>
      </c>
      <c r="AG56" s="213">
        <f t="shared" si="2"/>
        <v>975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v>682500</v>
      </c>
      <c r="H57" s="252" t="s">
        <v>120</v>
      </c>
      <c r="I57" s="252" t="s">
        <v>120</v>
      </c>
      <c r="J57" s="252" t="s">
        <v>120</v>
      </c>
      <c r="K57" s="252" t="s">
        <v>120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>
        <v>0.97499999999999998</v>
      </c>
      <c r="R57" s="252" t="s">
        <v>120</v>
      </c>
      <c r="S57" s="252">
        <v>0.97499999999999998</v>
      </c>
      <c r="T57" s="252" t="s">
        <v>120</v>
      </c>
      <c r="U57" s="252" t="s">
        <v>120</v>
      </c>
      <c r="V57" s="252" t="s">
        <v>120</v>
      </c>
      <c r="W57" s="252" t="s">
        <v>120</v>
      </c>
      <c r="X57" s="252" t="s">
        <v>120</v>
      </c>
      <c r="Y57" s="252" t="s">
        <v>120</v>
      </c>
      <c r="Z57" s="252" t="s">
        <v>120</v>
      </c>
      <c r="AA57" s="252" t="s">
        <v>120</v>
      </c>
      <c r="AB57" s="205"/>
      <c r="AC57" s="213">
        <f>IFERROR($G57*'Q (t)'!$G57/1000,0)</f>
        <v>682.5</v>
      </c>
      <c r="AD57" s="213">
        <f>SUMPRODUCT($H57:$O57,'Q (t)'!$H57:$O57)/100</f>
        <v>0</v>
      </c>
      <c r="AE57" s="213">
        <f>SUMPRODUCT($P57:$W57,'Q (t)'!$P57:$W57)/1000</f>
        <v>292.5</v>
      </c>
      <c r="AF57" s="213">
        <f>SUMPRODUCT($X57:$AA57,'Q (t)'!$X57:$AA57)/1000</f>
        <v>0</v>
      </c>
      <c r="AG57" s="213">
        <f t="shared" si="2"/>
        <v>975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v>682500</v>
      </c>
      <c r="H58" s="252" t="s">
        <v>120</v>
      </c>
      <c r="I58" s="252" t="s">
        <v>120</v>
      </c>
      <c r="J58" s="252" t="s">
        <v>120</v>
      </c>
      <c r="K58" s="252" t="s">
        <v>120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>
        <v>0.97499999999999998</v>
      </c>
      <c r="R58" s="252" t="s">
        <v>120</v>
      </c>
      <c r="S58" s="252">
        <v>0.97499999999999998</v>
      </c>
      <c r="T58" s="252" t="s">
        <v>120</v>
      </c>
      <c r="U58" s="252" t="s">
        <v>120</v>
      </c>
      <c r="V58" s="252" t="s">
        <v>120</v>
      </c>
      <c r="W58" s="252" t="s">
        <v>120</v>
      </c>
      <c r="X58" s="252" t="s">
        <v>120</v>
      </c>
      <c r="Y58" s="252" t="s">
        <v>120</v>
      </c>
      <c r="Z58" s="252" t="s">
        <v>120</v>
      </c>
      <c r="AA58" s="252" t="s">
        <v>120</v>
      </c>
      <c r="AB58" s="205"/>
      <c r="AC58" s="213">
        <f>IFERROR($G58*'Q (t)'!$G58/1000,0)</f>
        <v>682.5</v>
      </c>
      <c r="AD58" s="213">
        <f>SUMPRODUCT($H58:$O58,'Q (t)'!$H58:$O58)/100</f>
        <v>0</v>
      </c>
      <c r="AE58" s="213">
        <f>SUMPRODUCT($P58:$W58,'Q (t)'!$P58:$W58)/1000</f>
        <v>292.5</v>
      </c>
      <c r="AF58" s="213">
        <f>SUMPRODUCT($X58:$AA58,'Q (t)'!$X58:$AA58)/1000</f>
        <v>0</v>
      </c>
      <c r="AG58" s="213">
        <f t="shared" si="2"/>
        <v>975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v>682500</v>
      </c>
      <c r="H59" s="252" t="s">
        <v>120</v>
      </c>
      <c r="I59" s="252" t="s">
        <v>120</v>
      </c>
      <c r="J59" s="252" t="s">
        <v>120</v>
      </c>
      <c r="K59" s="252" t="s">
        <v>120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>
        <v>0.97499999999999998</v>
      </c>
      <c r="R59" s="252" t="s">
        <v>120</v>
      </c>
      <c r="S59" s="252">
        <v>0.97499999999999998</v>
      </c>
      <c r="T59" s="252" t="s">
        <v>120</v>
      </c>
      <c r="U59" s="252" t="s">
        <v>120</v>
      </c>
      <c r="V59" s="252" t="s">
        <v>120</v>
      </c>
      <c r="W59" s="252" t="s">
        <v>120</v>
      </c>
      <c r="X59" s="252" t="s">
        <v>120</v>
      </c>
      <c r="Y59" s="252" t="s">
        <v>120</v>
      </c>
      <c r="Z59" s="252" t="s">
        <v>120</v>
      </c>
      <c r="AA59" s="252" t="s">
        <v>120</v>
      </c>
      <c r="AB59" s="205"/>
      <c r="AC59" s="213">
        <f>IFERROR($G59*'Q (t)'!$G59/1000,0)</f>
        <v>682.5</v>
      </c>
      <c r="AD59" s="213">
        <f>SUMPRODUCT($H59:$O59,'Q (t)'!$H59:$O59)/100</f>
        <v>0</v>
      </c>
      <c r="AE59" s="213">
        <f>SUMPRODUCT($P59:$W59,'Q (t)'!$P59:$W59)/1000</f>
        <v>292.5</v>
      </c>
      <c r="AF59" s="213">
        <f>SUMPRODUCT($X59:$AA59,'Q (t)'!$X59:$AA59)/1000</f>
        <v>0</v>
      </c>
      <c r="AG59" s="213">
        <f t="shared" si="2"/>
        <v>975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v>682500</v>
      </c>
      <c r="H60" s="252" t="s">
        <v>120</v>
      </c>
      <c r="I60" s="252" t="s">
        <v>120</v>
      </c>
      <c r="J60" s="252" t="s">
        <v>120</v>
      </c>
      <c r="K60" s="252" t="s">
        <v>120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>
        <v>0.97499999999999998</v>
      </c>
      <c r="R60" s="252" t="s">
        <v>120</v>
      </c>
      <c r="S60" s="252">
        <v>0.97499999999999998</v>
      </c>
      <c r="T60" s="252" t="s">
        <v>120</v>
      </c>
      <c r="U60" s="252" t="s">
        <v>120</v>
      </c>
      <c r="V60" s="252" t="s">
        <v>120</v>
      </c>
      <c r="W60" s="252" t="s">
        <v>120</v>
      </c>
      <c r="X60" s="252" t="s">
        <v>120</v>
      </c>
      <c r="Y60" s="252" t="s">
        <v>120</v>
      </c>
      <c r="Z60" s="252" t="s">
        <v>120</v>
      </c>
      <c r="AA60" s="252" t="s">
        <v>120</v>
      </c>
      <c r="AB60" s="205"/>
      <c r="AC60" s="213">
        <f>IFERROR($G60*'Q (t)'!$G60/1000,0)</f>
        <v>682.5</v>
      </c>
      <c r="AD60" s="213">
        <f>SUMPRODUCT($H60:$O60,'Q (t)'!$H60:$O60)/100</f>
        <v>0</v>
      </c>
      <c r="AE60" s="213">
        <f>SUMPRODUCT($P60:$W60,'Q (t)'!$P60:$W60)/1000</f>
        <v>292.5</v>
      </c>
      <c r="AF60" s="213">
        <f>SUMPRODUCT($X60:$AA60,'Q (t)'!$X60:$AA60)/1000</f>
        <v>0</v>
      </c>
      <c r="AG60" s="213">
        <f t="shared" si="2"/>
        <v>975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v>682500</v>
      </c>
      <c r="H61" s="252" t="s">
        <v>120</v>
      </c>
      <c r="I61" s="252" t="s">
        <v>120</v>
      </c>
      <c r="J61" s="252" t="s">
        <v>120</v>
      </c>
      <c r="K61" s="252" t="s">
        <v>120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>
        <v>0.97499999999999998</v>
      </c>
      <c r="R61" s="252" t="s">
        <v>120</v>
      </c>
      <c r="S61" s="252">
        <v>0.97499999999999998</v>
      </c>
      <c r="T61" s="252" t="s">
        <v>120</v>
      </c>
      <c r="U61" s="252" t="s">
        <v>120</v>
      </c>
      <c r="V61" s="252" t="s">
        <v>120</v>
      </c>
      <c r="W61" s="252" t="s">
        <v>120</v>
      </c>
      <c r="X61" s="252" t="s">
        <v>120</v>
      </c>
      <c r="Y61" s="252" t="s">
        <v>120</v>
      </c>
      <c r="Z61" s="252" t="s">
        <v>120</v>
      </c>
      <c r="AA61" s="252" t="s">
        <v>120</v>
      </c>
      <c r="AB61" s="205"/>
      <c r="AC61" s="213">
        <f>IFERROR($G61*'Q (t)'!$G61/1000,0)</f>
        <v>682.5</v>
      </c>
      <c r="AD61" s="213">
        <f>SUMPRODUCT($H61:$O61,'Q (t)'!$H61:$O61)/100</f>
        <v>0</v>
      </c>
      <c r="AE61" s="213">
        <f>SUMPRODUCT($P61:$W61,'Q (t)'!$P61:$W61)/1000</f>
        <v>292.5</v>
      </c>
      <c r="AF61" s="213">
        <f>SUMPRODUCT($X61:$AA61,'Q (t)'!$X61:$AA61)/1000</f>
        <v>0</v>
      </c>
      <c r="AG61" s="213">
        <f t="shared" si="2"/>
        <v>975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v>682500</v>
      </c>
      <c r="H62" s="252" t="s">
        <v>120</v>
      </c>
      <c r="I62" s="252" t="s">
        <v>120</v>
      </c>
      <c r="J62" s="252" t="s">
        <v>120</v>
      </c>
      <c r="K62" s="252" t="s">
        <v>120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>
        <v>0.97499999999999998</v>
      </c>
      <c r="R62" s="252" t="s">
        <v>120</v>
      </c>
      <c r="S62" s="252">
        <v>0.97499999999999998</v>
      </c>
      <c r="T62" s="252" t="s">
        <v>120</v>
      </c>
      <c r="U62" s="252" t="s">
        <v>120</v>
      </c>
      <c r="V62" s="252" t="s">
        <v>120</v>
      </c>
      <c r="W62" s="252" t="s">
        <v>120</v>
      </c>
      <c r="X62" s="252" t="s">
        <v>120</v>
      </c>
      <c r="Y62" s="252" t="s">
        <v>120</v>
      </c>
      <c r="Z62" s="252" t="s">
        <v>120</v>
      </c>
      <c r="AA62" s="252" t="s">
        <v>120</v>
      </c>
      <c r="AB62" s="205"/>
      <c r="AC62" s="213">
        <f>IFERROR($G62*'Q (t)'!$G62/1000,0)</f>
        <v>682.5</v>
      </c>
      <c r="AD62" s="213">
        <f>SUMPRODUCT($H62:$O62,'Q (t)'!$H62:$O62)/100</f>
        <v>0</v>
      </c>
      <c r="AE62" s="213">
        <f>SUMPRODUCT($P62:$W62,'Q (t)'!$P62:$W62)/1000</f>
        <v>292.5</v>
      </c>
      <c r="AF62" s="213">
        <f>SUMPRODUCT($X62:$AA62,'Q (t)'!$X62:$AA62)/1000</f>
        <v>0</v>
      </c>
      <c r="AG62" s="213">
        <f t="shared" si="2"/>
        <v>975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v>682500</v>
      </c>
      <c r="H63" s="252" t="s">
        <v>120</v>
      </c>
      <c r="I63" s="252" t="s">
        <v>120</v>
      </c>
      <c r="J63" s="252" t="s">
        <v>120</v>
      </c>
      <c r="K63" s="252" t="s">
        <v>120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>
        <v>0.97499999999999998</v>
      </c>
      <c r="R63" s="252" t="s">
        <v>120</v>
      </c>
      <c r="S63" s="252">
        <v>0.97499999999999998</v>
      </c>
      <c r="T63" s="252" t="s">
        <v>120</v>
      </c>
      <c r="U63" s="252" t="s">
        <v>120</v>
      </c>
      <c r="V63" s="252" t="s">
        <v>120</v>
      </c>
      <c r="W63" s="252" t="s">
        <v>120</v>
      </c>
      <c r="X63" s="252" t="s">
        <v>120</v>
      </c>
      <c r="Y63" s="252" t="s">
        <v>120</v>
      </c>
      <c r="Z63" s="252" t="s">
        <v>120</v>
      </c>
      <c r="AA63" s="252" t="s">
        <v>120</v>
      </c>
      <c r="AB63" s="205"/>
      <c r="AC63" s="213">
        <f>IFERROR($G63*'Q (t)'!$G63/1000,0)</f>
        <v>682.5</v>
      </c>
      <c r="AD63" s="213">
        <f>SUMPRODUCT($H63:$O63,'Q (t)'!$H63:$O63)/100</f>
        <v>0</v>
      </c>
      <c r="AE63" s="213">
        <f>SUMPRODUCT($P63:$W63,'Q (t)'!$P63:$W63)/1000</f>
        <v>292.5</v>
      </c>
      <c r="AF63" s="213">
        <f>SUMPRODUCT($X63:$AA63,'Q (t)'!$X63:$AA63)/1000</f>
        <v>0</v>
      </c>
      <c r="AG63" s="213">
        <f t="shared" si="2"/>
        <v>975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v>682500</v>
      </c>
      <c r="H64" s="252" t="s">
        <v>120</v>
      </c>
      <c r="I64" s="252" t="s">
        <v>120</v>
      </c>
      <c r="J64" s="252" t="s">
        <v>120</v>
      </c>
      <c r="K64" s="252" t="s">
        <v>120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>
        <v>0.97499999999999998</v>
      </c>
      <c r="R64" s="252" t="s">
        <v>120</v>
      </c>
      <c r="S64" s="252">
        <v>0.97499999999999998</v>
      </c>
      <c r="T64" s="252" t="s">
        <v>120</v>
      </c>
      <c r="U64" s="252" t="s">
        <v>120</v>
      </c>
      <c r="V64" s="252" t="s">
        <v>120</v>
      </c>
      <c r="W64" s="252" t="s">
        <v>120</v>
      </c>
      <c r="X64" s="252" t="s">
        <v>120</v>
      </c>
      <c r="Y64" s="252" t="s">
        <v>120</v>
      </c>
      <c r="Z64" s="252" t="s">
        <v>120</v>
      </c>
      <c r="AA64" s="252" t="s">
        <v>120</v>
      </c>
      <c r="AB64" s="205"/>
      <c r="AC64" s="213">
        <f>IFERROR($G64*'Q (t)'!$G64/1000,0)</f>
        <v>682.5</v>
      </c>
      <c r="AD64" s="213">
        <f>SUMPRODUCT($H64:$O64,'Q (t)'!$H64:$O64)/100</f>
        <v>0</v>
      </c>
      <c r="AE64" s="213">
        <f>SUMPRODUCT($P64:$W64,'Q (t)'!$P64:$W64)/1000</f>
        <v>292.5</v>
      </c>
      <c r="AF64" s="213">
        <f>SUMPRODUCT($X64:$AA64,'Q (t)'!$X64:$AA64)/1000</f>
        <v>0</v>
      </c>
      <c r="AG64" s="213">
        <f>SUM(AC64:AF64)</f>
        <v>975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7800</v>
      </c>
      <c r="AD67" s="284">
        <f>SUBTOTAL(9,AD68:AD73)</f>
        <v>0</v>
      </c>
      <c r="AE67" s="284">
        <f>SUBTOTAL(9,AE68:AE73)</f>
        <v>7020</v>
      </c>
      <c r="AF67" s="284">
        <f>SUBTOTAL(9,AF68:AF73)</f>
        <v>0</v>
      </c>
      <c r="AG67" s="284">
        <f>SUBTOTAL(9,AG68:AG73)</f>
        <v>14820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v>1950000</v>
      </c>
      <c r="H68" s="252" t="s">
        <v>120</v>
      </c>
      <c r="I68" s="252" t="s">
        <v>120</v>
      </c>
      <c r="J68" s="252" t="s">
        <v>120</v>
      </c>
      <c r="K68" s="252" t="s">
        <v>120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>
        <v>1.4624999999999999</v>
      </c>
      <c r="R68" s="252" t="s">
        <v>120</v>
      </c>
      <c r="S68" s="252">
        <v>1.4624999999999999</v>
      </c>
      <c r="T68" s="252" t="s">
        <v>120</v>
      </c>
      <c r="U68" s="252" t="s">
        <v>120</v>
      </c>
      <c r="V68" s="252" t="s">
        <v>120</v>
      </c>
      <c r="W68" s="252" t="s">
        <v>120</v>
      </c>
      <c r="X68" s="252" t="s">
        <v>120</v>
      </c>
      <c r="Y68" s="252" t="s">
        <v>120</v>
      </c>
      <c r="Z68" s="252" t="s">
        <v>120</v>
      </c>
      <c r="AA68" s="252" t="s">
        <v>120</v>
      </c>
      <c r="AB68" s="205"/>
      <c r="AC68" s="213">
        <f>IFERROR($G68*'Q (t)'!$G68/1000,0)</f>
        <v>1950</v>
      </c>
      <c r="AD68" s="213">
        <f>SUMPRODUCT($H68:$O68,'Q (t)'!$H68:$O68)/100</f>
        <v>0</v>
      </c>
      <c r="AE68" s="213">
        <f>SUMPRODUCT($P68:$W68,'Q (t)'!$P68:$W68)/1000</f>
        <v>1755</v>
      </c>
      <c r="AF68" s="213">
        <f>SUMPRODUCT($X68:$AA68,'Q (t)'!$X68:$AA68)/1000</f>
        <v>0</v>
      </c>
      <c r="AG68" s="213">
        <f t="shared" ref="AG68:AG73" si="3">SUM(AC68:AF68)</f>
        <v>3705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v>1950000</v>
      </c>
      <c r="H69" s="252" t="s">
        <v>120</v>
      </c>
      <c r="I69" s="252" t="s">
        <v>120</v>
      </c>
      <c r="J69" s="252" t="s">
        <v>120</v>
      </c>
      <c r="K69" s="252" t="s">
        <v>120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>
        <v>1.4624999999999999</v>
      </c>
      <c r="R69" s="252" t="s">
        <v>120</v>
      </c>
      <c r="S69" s="252">
        <v>1.4624999999999999</v>
      </c>
      <c r="T69" s="252" t="s">
        <v>120</v>
      </c>
      <c r="U69" s="252" t="s">
        <v>120</v>
      </c>
      <c r="V69" s="252" t="s">
        <v>120</v>
      </c>
      <c r="W69" s="252" t="s">
        <v>120</v>
      </c>
      <c r="X69" s="252" t="s">
        <v>120</v>
      </c>
      <c r="Y69" s="252" t="s">
        <v>120</v>
      </c>
      <c r="Z69" s="252" t="s">
        <v>120</v>
      </c>
      <c r="AA69" s="252" t="s">
        <v>120</v>
      </c>
      <c r="AB69" s="205"/>
      <c r="AC69" s="213">
        <f>IFERROR($G69*'Q (t)'!$G69/1000,0)</f>
        <v>1950</v>
      </c>
      <c r="AD69" s="213">
        <f>SUMPRODUCT($H69:$O69,'Q (t)'!$H69:$O69)/100</f>
        <v>0</v>
      </c>
      <c r="AE69" s="213">
        <f>SUMPRODUCT($P69:$W69,'Q (t)'!$P69:$W69)/1000</f>
        <v>1755</v>
      </c>
      <c r="AF69" s="213">
        <f>SUMPRODUCT($X69:$AA69,'Q (t)'!$X69:$AA69)/1000</f>
        <v>0</v>
      </c>
      <c r="AG69" s="213">
        <f t="shared" si="3"/>
        <v>3705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v>1950000</v>
      </c>
      <c r="H70" s="252" t="s">
        <v>120</v>
      </c>
      <c r="I70" s="252" t="s">
        <v>120</v>
      </c>
      <c r="J70" s="252" t="s">
        <v>120</v>
      </c>
      <c r="K70" s="252" t="s">
        <v>120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>
        <v>1.4624999999999999</v>
      </c>
      <c r="R70" s="252" t="s">
        <v>120</v>
      </c>
      <c r="S70" s="252">
        <v>1.4624999999999999</v>
      </c>
      <c r="T70" s="252" t="s">
        <v>120</v>
      </c>
      <c r="U70" s="252" t="s">
        <v>120</v>
      </c>
      <c r="V70" s="252" t="s">
        <v>120</v>
      </c>
      <c r="W70" s="252" t="s">
        <v>120</v>
      </c>
      <c r="X70" s="252" t="s">
        <v>120</v>
      </c>
      <c r="Y70" s="252" t="s">
        <v>120</v>
      </c>
      <c r="Z70" s="252" t="s">
        <v>120</v>
      </c>
      <c r="AA70" s="252" t="s">
        <v>120</v>
      </c>
      <c r="AB70" s="205"/>
      <c r="AC70" s="213">
        <f>IFERROR($G70*'Q (t)'!$G70/1000,0)</f>
        <v>1950</v>
      </c>
      <c r="AD70" s="213">
        <f>SUMPRODUCT($H70:$O70,'Q (t)'!$H70:$O70)/100</f>
        <v>0</v>
      </c>
      <c r="AE70" s="213">
        <f>SUMPRODUCT($P70:$W70,'Q (t)'!$P70:$W70)/1000</f>
        <v>1755</v>
      </c>
      <c r="AF70" s="213">
        <f>SUMPRODUCT($X70:$AA70,'Q (t)'!$X70:$AA70)/1000</f>
        <v>0</v>
      </c>
      <c r="AG70" s="213">
        <f t="shared" si="3"/>
        <v>3705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v>1950000</v>
      </c>
      <c r="H71" s="252" t="s">
        <v>120</v>
      </c>
      <c r="I71" s="252" t="s">
        <v>120</v>
      </c>
      <c r="J71" s="252" t="s">
        <v>120</v>
      </c>
      <c r="K71" s="252" t="s">
        <v>120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>
        <v>1.4624999999999999</v>
      </c>
      <c r="R71" s="252" t="s">
        <v>120</v>
      </c>
      <c r="S71" s="252">
        <v>1.4624999999999999</v>
      </c>
      <c r="T71" s="252" t="s">
        <v>120</v>
      </c>
      <c r="U71" s="252" t="s">
        <v>120</v>
      </c>
      <c r="V71" s="252" t="s">
        <v>120</v>
      </c>
      <c r="W71" s="252" t="s">
        <v>120</v>
      </c>
      <c r="X71" s="252" t="s">
        <v>120</v>
      </c>
      <c r="Y71" s="252" t="s">
        <v>120</v>
      </c>
      <c r="Z71" s="252" t="s">
        <v>120</v>
      </c>
      <c r="AA71" s="252" t="s">
        <v>120</v>
      </c>
      <c r="AB71" s="205"/>
      <c r="AC71" s="213">
        <f>IFERROR($G71*'Q (t)'!$G71/1000,0)</f>
        <v>1950</v>
      </c>
      <c r="AD71" s="213">
        <f>SUMPRODUCT($H71:$O71,'Q (t)'!$H71:$O71)/100</f>
        <v>0</v>
      </c>
      <c r="AE71" s="213">
        <f>SUMPRODUCT($P71:$W71,'Q (t)'!$P71:$W71)/1000</f>
        <v>1755</v>
      </c>
      <c r="AF71" s="213">
        <f>SUMPRODUCT($X71:$AA71,'Q (t)'!$X71:$AA71)/1000</f>
        <v>0</v>
      </c>
      <c r="AG71" s="213">
        <f t="shared" si="3"/>
        <v>3705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1413.75</v>
      </c>
      <c r="AE74" s="284">
        <f>SUBTOTAL(9,AE75:AE80)</f>
        <v>0</v>
      </c>
      <c r="AF74" s="284">
        <f>SUBTOTAL(9,AF75:AF80)</f>
        <v>0</v>
      </c>
      <c r="AG74" s="284">
        <f>SUBTOTAL(9,AG75:AG80)</f>
        <v>1413.75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>
        <v>0.97499999999999998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 t="s">
        <v>120</v>
      </c>
      <c r="U75" s="252" t="s">
        <v>120</v>
      </c>
      <c r="V75" s="252" t="s">
        <v>120</v>
      </c>
      <c r="W75" s="252" t="s">
        <v>120</v>
      </c>
      <c r="X75" s="252" t="s">
        <v>120</v>
      </c>
      <c r="Y75" s="252" t="s">
        <v>120</v>
      </c>
      <c r="Z75" s="252" t="s">
        <v>120</v>
      </c>
      <c r="AA75" s="252" t="s">
        <v>120</v>
      </c>
      <c r="AB75" s="205"/>
      <c r="AC75" s="213">
        <f>IFERROR($G75*'Q (t)'!$G75/1000,0)</f>
        <v>0</v>
      </c>
      <c r="AD75" s="213">
        <f>SUMPRODUCT($H75:$O75,'Q (t)'!$H75:$O75)/100</f>
        <v>975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975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>
        <v>0.97499999999999998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 t="s">
        <v>120</v>
      </c>
      <c r="U76" s="252" t="s">
        <v>120</v>
      </c>
      <c r="V76" s="252" t="s">
        <v>120</v>
      </c>
      <c r="W76" s="252" t="s">
        <v>120</v>
      </c>
      <c r="X76" s="252" t="s">
        <v>120</v>
      </c>
      <c r="Y76" s="252" t="s">
        <v>120</v>
      </c>
      <c r="Z76" s="252" t="s">
        <v>120</v>
      </c>
      <c r="AA76" s="252" t="s">
        <v>120</v>
      </c>
      <c r="AB76" s="205"/>
      <c r="AC76" s="213">
        <f>IFERROR($G76*'Q (t)'!$G76/1000,0)</f>
        <v>0</v>
      </c>
      <c r="AD76" s="213">
        <f>SUMPRODUCT($H76:$O76,'Q (t)'!$H76:$O76)/100</f>
        <v>97.5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97.5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0.97499999999999998</v>
      </c>
      <c r="M77" s="252">
        <v>0.97499999999999998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 t="s">
        <v>120</v>
      </c>
      <c r="U77" s="252" t="s">
        <v>120</v>
      </c>
      <c r="V77" s="252" t="s">
        <v>120</v>
      </c>
      <c r="W77" s="252" t="s">
        <v>120</v>
      </c>
      <c r="X77" s="252" t="s">
        <v>120</v>
      </c>
      <c r="Y77" s="252" t="s">
        <v>120</v>
      </c>
      <c r="Z77" s="252" t="s">
        <v>120</v>
      </c>
      <c r="AA77" s="252" t="s">
        <v>120</v>
      </c>
      <c r="AB77" s="211"/>
      <c r="AC77" s="213">
        <f>IFERROR($G77*'Q (t)'!$G77/1000,0)</f>
        <v>0</v>
      </c>
      <c r="AD77" s="213">
        <f>SUMPRODUCT($H77:$O77,'Q (t)'!$H77:$O77)/100</f>
        <v>292.5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292.5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>
        <v>0.97499999999999998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 t="s">
        <v>120</v>
      </c>
      <c r="U78" s="252" t="s">
        <v>120</v>
      </c>
      <c r="V78" s="252" t="s">
        <v>120</v>
      </c>
      <c r="W78" s="252" t="s">
        <v>120</v>
      </c>
      <c r="X78" s="252" t="s">
        <v>120</v>
      </c>
      <c r="Y78" s="252" t="s">
        <v>120</v>
      </c>
      <c r="Z78" s="252" t="s">
        <v>120</v>
      </c>
      <c r="AA78" s="252" t="s">
        <v>120</v>
      </c>
      <c r="AB78" s="211"/>
      <c r="AC78" s="213">
        <f>IFERROR($G78*'Q (t)'!$G78/1000,0)</f>
        <v>0</v>
      </c>
      <c r="AD78" s="213">
        <f>SUMPRODUCT($H78:$O78,'Q (t)'!$H78:$O78)/100</f>
        <v>48.75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48.75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23985000</v>
      </c>
      <c r="H82" s="281">
        <f t="shared" si="5"/>
        <v>8.7749999999999986</v>
      </c>
      <c r="I82" s="281">
        <f t="shared" si="5"/>
        <v>20.475000000000001</v>
      </c>
      <c r="J82" s="281">
        <f t="shared" si="5"/>
        <v>20.475000000000001</v>
      </c>
      <c r="K82" s="281">
        <f t="shared" si="5"/>
        <v>8.7749999999999986</v>
      </c>
      <c r="L82" s="281">
        <f t="shared" si="5"/>
        <v>6.8249999999999993</v>
      </c>
      <c r="M82" s="281">
        <f t="shared" si="5"/>
        <v>7.5440627239146005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29.25</v>
      </c>
      <c r="R82" s="281">
        <f t="shared" si="5"/>
        <v>0</v>
      </c>
      <c r="S82" s="281">
        <f t="shared" si="5"/>
        <v>29.25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23985</v>
      </c>
      <c r="AD82" s="281">
        <f>SUBTOTAL(9,AD$14:AD$80)</f>
        <v>139283.62723914601</v>
      </c>
      <c r="AE82" s="281">
        <f>SUBTOTAL(9,AE$14:AE$80)</f>
        <v>23692.5</v>
      </c>
      <c r="AF82" s="281">
        <f>SUBTOTAL(9,AF$14:AF$80)</f>
        <v>0</v>
      </c>
      <c r="AG82" s="281">
        <f>SUBTOTAL(9,AG$14:AG$80)</f>
        <v>186961.12723914601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5.85</v>
      </c>
      <c r="I85" s="297">
        <f t="shared" si="6"/>
        <v>3.9</v>
      </c>
      <c r="J85" s="297">
        <f t="shared" si="6"/>
        <v>3.9</v>
      </c>
      <c r="K85" s="297">
        <f t="shared" si="6"/>
        <v>3.9</v>
      </c>
      <c r="L85" s="297">
        <f t="shared" si="6"/>
        <v>5.85</v>
      </c>
      <c r="M85" s="297">
        <f t="shared" si="6"/>
        <v>6.5690627239146009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81514.877239146008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81514.877239146008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1.95</v>
      </c>
      <c r="J86" s="297">
        <f t="shared" si="7"/>
        <v>1.95</v>
      </c>
      <c r="K86" s="297">
        <f t="shared" si="7"/>
        <v>1.95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0.97499999999999998</v>
      </c>
      <c r="R86" s="297">
        <f t="shared" si="7"/>
        <v>0</v>
      </c>
      <c r="S86" s="297">
        <f t="shared" si="7"/>
        <v>0.97499999999999998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36465</v>
      </c>
      <c r="AE86" s="288">
        <f>SUBTOTAL(9,AE$29:AE$33)</f>
        <v>7312.5</v>
      </c>
      <c r="AF86" s="288">
        <f>SUBTOTAL(9,AF$29:AF$33)</f>
        <v>0</v>
      </c>
      <c r="AG86" s="288">
        <f>SUBTOTAL(9,AG$29:AG$33)</f>
        <v>43777.5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5265000</v>
      </c>
      <c r="H87" s="297">
        <f t="shared" si="8"/>
        <v>0</v>
      </c>
      <c r="I87" s="297">
        <f t="shared" si="8"/>
        <v>9.7499999999999982</v>
      </c>
      <c r="J87" s="297">
        <f t="shared" si="8"/>
        <v>9.7499999999999982</v>
      </c>
      <c r="K87" s="297">
        <f t="shared" si="8"/>
        <v>0.97499999999999998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9.7499999999999982</v>
      </c>
      <c r="R87" s="297">
        <f t="shared" si="8"/>
        <v>0</v>
      </c>
      <c r="S87" s="297">
        <f t="shared" si="8"/>
        <v>9.7499999999999982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5265</v>
      </c>
      <c r="AD87" s="288">
        <f>SUBTOTAL(9,AD$34:AD$46)</f>
        <v>16038.75</v>
      </c>
      <c r="AE87" s="288">
        <f>SUBTOTAL(9,AE$34:AE$46)</f>
        <v>5557.5</v>
      </c>
      <c r="AF87" s="288">
        <f>SUBTOTAL(9,AF$34:AF$46)</f>
        <v>0</v>
      </c>
      <c r="AG87" s="288">
        <f>SUBTOTAL(9,AG$34:AG$46)</f>
        <v>26861.25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10920000</v>
      </c>
      <c r="H88" s="297">
        <f t="shared" si="9"/>
        <v>0</v>
      </c>
      <c r="I88" s="297">
        <f t="shared" si="9"/>
        <v>4.875</v>
      </c>
      <c r="J88" s="297">
        <f t="shared" si="9"/>
        <v>4.875</v>
      </c>
      <c r="K88" s="297">
        <f t="shared" si="9"/>
        <v>1.95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12.674999999999997</v>
      </c>
      <c r="R88" s="297">
        <f t="shared" si="9"/>
        <v>0</v>
      </c>
      <c r="S88" s="297">
        <f t="shared" si="9"/>
        <v>12.674999999999997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10920</v>
      </c>
      <c r="AD88" s="288">
        <f>SUBTOTAL(9,AD$47:AD$66)</f>
        <v>3851.25</v>
      </c>
      <c r="AE88" s="288">
        <f>SUBTOTAL(9,AE$47:AE$66)</f>
        <v>3802.5</v>
      </c>
      <c r="AF88" s="288">
        <f>SUBTOTAL(9,AF$47:AF$66)</f>
        <v>0</v>
      </c>
      <c r="AG88" s="288">
        <f>SUBTOTAL(9,AG$47:AG$66)</f>
        <v>18573.75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7800000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5.85</v>
      </c>
      <c r="R89" s="297">
        <f t="shared" si="10"/>
        <v>0</v>
      </c>
      <c r="S89" s="297">
        <f t="shared" si="10"/>
        <v>5.85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7800</v>
      </c>
      <c r="AD89" s="288">
        <f>SUBTOTAL(9,AD$67:AD$73)</f>
        <v>0</v>
      </c>
      <c r="AE89" s="288">
        <f>SUBTOTAL(9,AE$67:AE$73)</f>
        <v>7020</v>
      </c>
      <c r="AF89" s="288">
        <f>SUBTOTAL(9,AF$67:AF$73)</f>
        <v>0</v>
      </c>
      <c r="AG89" s="288">
        <f>SUBTOTAL(9,AG$67:AG$73)</f>
        <v>14820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2.9249999999999998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0.97499999999999998</v>
      </c>
      <c r="M90" s="297">
        <f t="shared" si="11"/>
        <v>0.97499999999999998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1413.75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1413.75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23985000</v>
      </c>
      <c r="H93" s="330">
        <f t="shared" si="12"/>
        <v>8.7749999999999986</v>
      </c>
      <c r="I93" s="330">
        <f t="shared" si="12"/>
        <v>20.474999999999998</v>
      </c>
      <c r="J93" s="330">
        <f t="shared" si="12"/>
        <v>20.474999999999998</v>
      </c>
      <c r="K93" s="330">
        <f t="shared" si="12"/>
        <v>8.7749999999999986</v>
      </c>
      <c r="L93" s="330">
        <f t="shared" si="12"/>
        <v>6.8249999999999993</v>
      </c>
      <c r="M93" s="330">
        <f t="shared" si="12"/>
        <v>7.5440627239146005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29.249999999999993</v>
      </c>
      <c r="R93" s="330">
        <f t="shared" si="12"/>
        <v>0</v>
      </c>
      <c r="S93" s="330">
        <f t="shared" si="12"/>
        <v>29.249999999999993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23985</v>
      </c>
      <c r="AD93" s="323">
        <f>SUM(AD85:AD92)</f>
        <v>139283.62723914601</v>
      </c>
      <c r="AE93" s="323">
        <f>SUM(AE85:AE92)</f>
        <v>23692.5</v>
      </c>
      <c r="AF93" s="323">
        <f>SUM(AF85:AF92)</f>
        <v>0</v>
      </c>
      <c r="AG93" s="323">
        <f>SUM(AG85:AG92)</f>
        <v>186961.12723914601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23985000</v>
      </c>
      <c r="H94" s="331"/>
      <c r="I94" s="332"/>
      <c r="J94" s="332"/>
      <c r="K94" s="332"/>
      <c r="L94" s="332"/>
      <c r="M94" s="332"/>
      <c r="N94" s="332"/>
      <c r="O94" s="333">
        <f>SUM(H93:O93)</f>
        <v>72.869062723914595</v>
      </c>
      <c r="P94" s="331"/>
      <c r="Q94" s="332"/>
      <c r="R94" s="332"/>
      <c r="S94" s="333">
        <f>SUM(P93:S93)</f>
        <v>58.499999999999986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23985</v>
      </c>
      <c r="AD94" s="325"/>
      <c r="AE94" s="325"/>
      <c r="AF94" s="326">
        <f>SUM(AD93:AF93)</f>
        <v>162976.12723914601</v>
      </c>
      <c r="AG94" s="322">
        <f>SUM(AC93:AF93)</f>
        <v>186961.12723914601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23985131.369062722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186961.12723914601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33:33" x14ac:dyDescent="0.2"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81:S81">
    <cfRule type="cellIs" dxfId="496" priority="81" operator="equal">
      <formula>""</formula>
    </cfRule>
    <cfRule type="expression" dxfId="495" priority="82">
      <formula>$G$7=""</formula>
    </cfRule>
  </conditionalFormatting>
  <conditionalFormatting sqref="T81:W81">
    <cfRule type="cellIs" dxfId="494" priority="79" operator="equal">
      <formula>""</formula>
    </cfRule>
    <cfRule type="expression" dxfId="493" priority="80">
      <formula>$G$7=""</formula>
    </cfRule>
  </conditionalFormatting>
  <conditionalFormatting sqref="X81:AA81">
    <cfRule type="cellIs" dxfId="492" priority="77" operator="equal">
      <formula>""</formula>
    </cfRule>
    <cfRule type="expression" dxfId="491" priority="78">
      <formula>$G$7=""</formula>
    </cfRule>
  </conditionalFormatting>
  <conditionalFormatting sqref="G96:S96">
    <cfRule type="cellIs" dxfId="490" priority="76" stopIfTrue="1" operator="notEqual">
      <formula>TRUE</formula>
    </cfRule>
  </conditionalFormatting>
  <conditionalFormatting sqref="T96:AA96">
    <cfRule type="cellIs" dxfId="489" priority="75" stopIfTrue="1" operator="notEqual">
      <formula>TRUE</formula>
    </cfRule>
  </conditionalFormatting>
  <conditionalFormatting sqref="AC96:AF96">
    <cfRule type="cellIs" dxfId="488" priority="74" stopIfTrue="1" operator="notEqual">
      <formula>TRUE</formula>
    </cfRule>
  </conditionalFormatting>
  <conditionalFormatting sqref="AG96">
    <cfRule type="cellIs" dxfId="487" priority="73" stopIfTrue="1" operator="notEqual">
      <formula>TRUE</formula>
    </cfRule>
  </conditionalFormatting>
  <conditionalFormatting sqref="G15:S28">
    <cfRule type="cellIs" dxfId="486" priority="65" operator="equal">
      <formula>""</formula>
    </cfRule>
    <cfRule type="expression" dxfId="485" priority="66">
      <formula>$G$7=""</formula>
    </cfRule>
  </conditionalFormatting>
  <conditionalFormatting sqref="T15:W28">
    <cfRule type="cellIs" dxfId="484" priority="63" operator="equal">
      <formula>""</formula>
    </cfRule>
    <cfRule type="expression" dxfId="483" priority="64">
      <formula>$G$7=""</formula>
    </cfRule>
  </conditionalFormatting>
  <conditionalFormatting sqref="X15:AA28">
    <cfRule type="cellIs" dxfId="482" priority="61" operator="equal">
      <formula>""</formula>
    </cfRule>
    <cfRule type="expression" dxfId="481" priority="62">
      <formula>$G$7=""</formula>
    </cfRule>
  </conditionalFormatting>
  <conditionalFormatting sqref="G32:S33">
    <cfRule type="cellIs" dxfId="480" priority="59" operator="equal">
      <formula>""</formula>
    </cfRule>
    <cfRule type="expression" dxfId="479" priority="60">
      <formula>$G$7=""</formula>
    </cfRule>
  </conditionalFormatting>
  <conditionalFormatting sqref="T32:W33">
    <cfRule type="cellIs" dxfId="478" priority="57" operator="equal">
      <formula>""</formula>
    </cfRule>
    <cfRule type="expression" dxfId="477" priority="58">
      <formula>$G$7=""</formula>
    </cfRule>
  </conditionalFormatting>
  <conditionalFormatting sqref="X32:AA33">
    <cfRule type="cellIs" dxfId="476" priority="55" operator="equal">
      <formula>""</formula>
    </cfRule>
    <cfRule type="expression" dxfId="475" priority="56">
      <formula>$G$7=""</formula>
    </cfRule>
  </conditionalFormatting>
  <conditionalFormatting sqref="G45:S46">
    <cfRule type="cellIs" dxfId="474" priority="53" operator="equal">
      <formula>""</formula>
    </cfRule>
    <cfRule type="expression" dxfId="473" priority="54">
      <formula>$G$7=""</formula>
    </cfRule>
  </conditionalFormatting>
  <conditionalFormatting sqref="T45:W46">
    <cfRule type="cellIs" dxfId="472" priority="51" operator="equal">
      <formula>""</formula>
    </cfRule>
    <cfRule type="expression" dxfId="471" priority="52">
      <formula>$G$7=""</formula>
    </cfRule>
  </conditionalFormatting>
  <conditionalFormatting sqref="X45:AA46">
    <cfRule type="cellIs" dxfId="470" priority="49" operator="equal">
      <formula>""</formula>
    </cfRule>
    <cfRule type="expression" dxfId="469" priority="50">
      <formula>$G$7=""</formula>
    </cfRule>
  </conditionalFormatting>
  <conditionalFormatting sqref="G65:S66">
    <cfRule type="cellIs" dxfId="468" priority="47" operator="equal">
      <formula>""</formula>
    </cfRule>
    <cfRule type="expression" dxfId="467" priority="48">
      <formula>$G$7=""</formula>
    </cfRule>
  </conditionalFormatting>
  <conditionalFormatting sqref="T65:W66">
    <cfRule type="cellIs" dxfId="466" priority="45" operator="equal">
      <formula>""</formula>
    </cfRule>
    <cfRule type="expression" dxfId="465" priority="46">
      <formula>$G$7=""</formula>
    </cfRule>
  </conditionalFormatting>
  <conditionalFormatting sqref="X65:AA66">
    <cfRule type="cellIs" dxfId="464" priority="43" operator="equal">
      <formula>""</formula>
    </cfRule>
    <cfRule type="expression" dxfId="463" priority="44">
      <formula>$G$7=""</formula>
    </cfRule>
  </conditionalFormatting>
  <conditionalFormatting sqref="G72:S73">
    <cfRule type="cellIs" dxfId="462" priority="41" operator="equal">
      <formula>""</formula>
    </cfRule>
    <cfRule type="expression" dxfId="461" priority="42">
      <formula>$G$7=""</formula>
    </cfRule>
  </conditionalFormatting>
  <conditionalFormatting sqref="T72:W73">
    <cfRule type="cellIs" dxfId="460" priority="39" operator="equal">
      <formula>""</formula>
    </cfRule>
    <cfRule type="expression" dxfId="459" priority="40">
      <formula>$G$7=""</formula>
    </cfRule>
  </conditionalFormatting>
  <conditionalFormatting sqref="X72:AA73">
    <cfRule type="cellIs" dxfId="458" priority="37" operator="equal">
      <formula>""</formula>
    </cfRule>
    <cfRule type="expression" dxfId="457" priority="38">
      <formula>$G$7=""</formula>
    </cfRule>
  </conditionalFormatting>
  <conditionalFormatting sqref="G79:S80">
    <cfRule type="cellIs" dxfId="456" priority="35" operator="equal">
      <formula>""</formula>
    </cfRule>
    <cfRule type="expression" dxfId="455" priority="36">
      <formula>$G$7=""</formula>
    </cfRule>
  </conditionalFormatting>
  <conditionalFormatting sqref="T79:W80">
    <cfRule type="cellIs" dxfId="454" priority="33" operator="equal">
      <formula>""</formula>
    </cfRule>
    <cfRule type="expression" dxfId="453" priority="34">
      <formula>$G$7=""</formula>
    </cfRule>
  </conditionalFormatting>
  <conditionalFormatting sqref="X79:AA80">
    <cfRule type="cellIs" dxfId="452" priority="31" operator="equal">
      <formula>""</formula>
    </cfRule>
    <cfRule type="expression" dxfId="451" priority="32">
      <formula>$G$7=""</formula>
    </cfRule>
  </conditionalFormatting>
  <conditionalFormatting sqref="G30:S31">
    <cfRule type="cellIs" dxfId="450" priority="29" operator="equal">
      <formula>""</formula>
    </cfRule>
    <cfRule type="expression" dxfId="449" priority="30">
      <formula>$G$7=""</formula>
    </cfRule>
  </conditionalFormatting>
  <conditionalFormatting sqref="T30:W31">
    <cfRule type="cellIs" dxfId="448" priority="27" operator="equal">
      <formula>""</formula>
    </cfRule>
    <cfRule type="expression" dxfId="447" priority="28">
      <formula>$G$7=""</formula>
    </cfRule>
  </conditionalFormatting>
  <conditionalFormatting sqref="X30:AA31">
    <cfRule type="cellIs" dxfId="446" priority="25" operator="equal">
      <formula>""</formula>
    </cfRule>
    <cfRule type="expression" dxfId="445" priority="26">
      <formula>$G$7=""</formula>
    </cfRule>
  </conditionalFormatting>
  <conditionalFormatting sqref="G35:S44">
    <cfRule type="cellIs" dxfId="444" priority="23" operator="equal">
      <formula>""</formula>
    </cfRule>
    <cfRule type="expression" dxfId="443" priority="24">
      <formula>$G$7=""</formula>
    </cfRule>
  </conditionalFormatting>
  <conditionalFormatting sqref="T35:W44">
    <cfRule type="cellIs" dxfId="442" priority="21" operator="equal">
      <formula>""</formula>
    </cfRule>
    <cfRule type="expression" dxfId="441" priority="22">
      <formula>$G$7=""</formula>
    </cfRule>
  </conditionalFormatting>
  <conditionalFormatting sqref="X35:AA44">
    <cfRule type="cellIs" dxfId="440" priority="19" operator="equal">
      <formula>""</formula>
    </cfRule>
    <cfRule type="expression" dxfId="439" priority="20">
      <formula>$G$7=""</formula>
    </cfRule>
  </conditionalFormatting>
  <conditionalFormatting sqref="G48:S64">
    <cfRule type="cellIs" dxfId="438" priority="17" operator="equal">
      <formula>""</formula>
    </cfRule>
    <cfRule type="expression" dxfId="437" priority="18">
      <formula>$G$7=""</formula>
    </cfRule>
  </conditionalFormatting>
  <conditionalFormatting sqref="T48:W64">
    <cfRule type="cellIs" dxfId="436" priority="15" operator="equal">
      <formula>""</formula>
    </cfRule>
    <cfRule type="expression" dxfId="435" priority="16">
      <formula>$G$7=""</formula>
    </cfRule>
  </conditionalFormatting>
  <conditionalFormatting sqref="X48:AA64">
    <cfRule type="cellIs" dxfId="434" priority="13" operator="equal">
      <formula>""</formula>
    </cfRule>
    <cfRule type="expression" dxfId="433" priority="14">
      <formula>$G$7=""</formula>
    </cfRule>
  </conditionalFormatting>
  <conditionalFormatting sqref="G68:S71">
    <cfRule type="cellIs" dxfId="432" priority="11" operator="equal">
      <formula>""</formula>
    </cfRule>
    <cfRule type="expression" dxfId="431" priority="12">
      <formula>$G$7=""</formula>
    </cfRule>
  </conditionalFormatting>
  <conditionalFormatting sqref="T68:W71">
    <cfRule type="cellIs" dxfId="430" priority="9" operator="equal">
      <formula>""</formula>
    </cfRule>
    <cfRule type="expression" dxfId="429" priority="10">
      <formula>$G$7=""</formula>
    </cfRule>
  </conditionalFormatting>
  <conditionalFormatting sqref="X68:AA71">
    <cfRule type="cellIs" dxfId="428" priority="7" operator="equal">
      <formula>""</formula>
    </cfRule>
    <cfRule type="expression" dxfId="427" priority="8">
      <formula>$G$7=""</formula>
    </cfRule>
  </conditionalFormatting>
  <conditionalFormatting sqref="G75:S78">
    <cfRule type="cellIs" dxfId="426" priority="5" operator="equal">
      <formula>""</formula>
    </cfRule>
    <cfRule type="expression" dxfId="425" priority="6">
      <formula>$G$7=""</formula>
    </cfRule>
  </conditionalFormatting>
  <conditionalFormatting sqref="T75:W78">
    <cfRule type="cellIs" dxfId="424" priority="3" operator="equal">
      <formula>""</formula>
    </cfRule>
    <cfRule type="expression" dxfId="423" priority="4">
      <formula>$G$7=""</formula>
    </cfRule>
  </conditionalFormatting>
  <conditionalFormatting sqref="X75:AA78">
    <cfRule type="cellIs" dxfId="422" priority="1" operator="equal">
      <formula>""</formula>
    </cfRule>
    <cfRule type="expression" dxfId="421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AG97"/>
  <sheetViews>
    <sheetView zoomScale="80" zoomScaleNormal="80" zoomScaleSheetLayoutView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7" sqref="I7"/>
    </sheetView>
  </sheetViews>
  <sheetFormatPr defaultRowHeight="12.75" x14ac:dyDescent="0.2"/>
  <cols>
    <col min="1" max="1" width="1.8554687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226"/>
      <c r="AD2" s="226"/>
      <c r="AE2" s="226"/>
      <c r="AF2" s="226"/>
      <c r="AG2" s="227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226"/>
      <c r="AD3" s="226"/>
      <c r="AE3" s="226"/>
      <c r="AF3" s="226"/>
      <c r="AG3" s="227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226"/>
      <c r="AD4" s="226"/>
      <c r="AE4" s="226"/>
      <c r="AF4" s="226"/>
      <c r="AG4" s="227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226"/>
      <c r="AD5" s="226"/>
      <c r="AE5" s="226"/>
      <c r="AF5" s="226"/>
      <c r="AG5" s="227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42"/>
      <c r="J7" s="242"/>
      <c r="K7" s="242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42"/>
      <c r="J8" s="242"/>
      <c r="K8" s="242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146</v>
      </c>
      <c r="D9" s="233"/>
      <c r="E9" s="239"/>
      <c r="F9" s="239"/>
      <c r="G9" s="233"/>
      <c r="H9" s="233"/>
      <c r="I9" s="242"/>
      <c r="J9" s="242"/>
      <c r="K9" s="242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0</v>
      </c>
      <c r="AD9" s="349">
        <f>AD82</f>
        <v>87979.453384611974</v>
      </c>
      <c r="AE9" s="349">
        <f>AE82</f>
        <v>0</v>
      </c>
      <c r="AF9" s="349">
        <f>AF82</f>
        <v>0</v>
      </c>
      <c r="AG9" s="407">
        <f>AG82</f>
        <v>87979.453384611974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147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148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0</v>
      </c>
      <c r="AD14" s="284">
        <f>SUBTOTAL(9,AD15:AD28)</f>
        <v>40157.897134611885</v>
      </c>
      <c r="AE14" s="284">
        <f>SUBTOTAL(9,AE15:AE28)</f>
        <v>0</v>
      </c>
      <c r="AF14" s="284">
        <f>SUBTOTAL(9,AF15:AF28)</f>
        <v>0</v>
      </c>
      <c r="AG14" s="284">
        <f>SUBTOTAL(9,AG15:AG28)</f>
        <v>40157.897134611885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>
        <v>0.60450000000000004</v>
      </c>
      <c r="M15" s="252">
        <v>0.55623621346118912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 t="s">
        <v>120</v>
      </c>
      <c r="U15" s="252" t="s">
        <v>120</v>
      </c>
      <c r="V15" s="252" t="s">
        <v>120</v>
      </c>
      <c r="W15" s="252" t="s">
        <v>120</v>
      </c>
      <c r="X15" s="252" t="s">
        <v>120</v>
      </c>
      <c r="Y15" s="252" t="s">
        <v>120</v>
      </c>
      <c r="Z15" s="252" t="s">
        <v>120</v>
      </c>
      <c r="AA15" s="252" t="s">
        <v>120</v>
      </c>
      <c r="AB15" s="205"/>
      <c r="AC15" s="213">
        <f>IFERROR($G15*'Q (t)'!$G15/1000,0)</f>
        <v>0</v>
      </c>
      <c r="AD15" s="213">
        <f>SUMPRODUCT($H15:$O15,'Q (t)'!$H15:$O15)/100</f>
        <v>29742.362134611889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29742.362134611889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 t="s">
        <v>120</v>
      </c>
      <c r="I16" s="252">
        <v>0.60450000000000004</v>
      </c>
      <c r="J16" s="252">
        <v>0.60450000000000004</v>
      </c>
      <c r="K16" s="252">
        <v>0.60450000000000004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 t="s">
        <v>120</v>
      </c>
      <c r="U16" s="252" t="s">
        <v>120</v>
      </c>
      <c r="V16" s="252" t="s">
        <v>120</v>
      </c>
      <c r="W16" s="252" t="s">
        <v>120</v>
      </c>
      <c r="X16" s="252" t="s">
        <v>120</v>
      </c>
      <c r="Y16" s="252" t="s">
        <v>120</v>
      </c>
      <c r="Z16" s="252" t="s">
        <v>120</v>
      </c>
      <c r="AA16" s="252" t="s">
        <v>120</v>
      </c>
      <c r="AB16" s="205"/>
      <c r="AC16" s="213">
        <f>IFERROR($G16*'Q (t)'!$G16/1000,0)</f>
        <v>0</v>
      </c>
      <c r="AD16" s="213">
        <f>SUMPRODUCT($H16:$O16,'Q (t)'!$H16:$O16)/100</f>
        <v>6.0449999999999999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6.0449999999999999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 t="s">
        <v>120</v>
      </c>
      <c r="I17" s="252">
        <v>0.60450000000000004</v>
      </c>
      <c r="J17" s="252">
        <v>0.60450000000000004</v>
      </c>
      <c r="K17" s="252">
        <v>0.60450000000000004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 t="s">
        <v>120</v>
      </c>
      <c r="U17" s="252" t="s">
        <v>120</v>
      </c>
      <c r="V17" s="252" t="s">
        <v>120</v>
      </c>
      <c r="W17" s="252" t="s">
        <v>120</v>
      </c>
      <c r="X17" s="252" t="s">
        <v>120</v>
      </c>
      <c r="Y17" s="252" t="s">
        <v>120</v>
      </c>
      <c r="Z17" s="252" t="s">
        <v>120</v>
      </c>
      <c r="AA17" s="252" t="s">
        <v>120</v>
      </c>
      <c r="AB17" s="205"/>
      <c r="AC17" s="213">
        <f>IFERROR($G17*'Q (t)'!$G17/1000,0)</f>
        <v>0</v>
      </c>
      <c r="AD17" s="213">
        <f>SUMPRODUCT($H17:$O17,'Q (t)'!$H17:$O17)/100</f>
        <v>12.09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12.09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 t="s">
        <v>120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 t="s">
        <v>120</v>
      </c>
      <c r="U18" s="252" t="s">
        <v>120</v>
      </c>
      <c r="V18" s="252" t="s">
        <v>120</v>
      </c>
      <c r="W18" s="252" t="s">
        <v>120</v>
      </c>
      <c r="X18" s="252" t="s">
        <v>120</v>
      </c>
      <c r="Y18" s="252" t="s">
        <v>120</v>
      </c>
      <c r="Z18" s="252" t="s">
        <v>120</v>
      </c>
      <c r="AA18" s="252" t="s">
        <v>120</v>
      </c>
      <c r="AB18" s="20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 t="s">
        <v>120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 t="s">
        <v>120</v>
      </c>
      <c r="U19" s="252" t="s">
        <v>120</v>
      </c>
      <c r="V19" s="252" t="s">
        <v>120</v>
      </c>
      <c r="W19" s="252" t="s">
        <v>120</v>
      </c>
      <c r="X19" s="252" t="s">
        <v>120</v>
      </c>
      <c r="Y19" s="252" t="s">
        <v>120</v>
      </c>
      <c r="Z19" s="252" t="s">
        <v>120</v>
      </c>
      <c r="AA19" s="252" t="s">
        <v>120</v>
      </c>
      <c r="AB19" s="20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 t="s">
        <v>120</v>
      </c>
      <c r="I20" s="252" t="s">
        <v>120</v>
      </c>
      <c r="J20" s="252" t="s">
        <v>120</v>
      </c>
      <c r="K20" s="252" t="s">
        <v>120</v>
      </c>
      <c r="L20" s="252">
        <v>0.60450000000000004</v>
      </c>
      <c r="M20" s="252">
        <v>0.60450000000000004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 t="s">
        <v>120</v>
      </c>
      <c r="U20" s="252" t="s">
        <v>120</v>
      </c>
      <c r="V20" s="252" t="s">
        <v>120</v>
      </c>
      <c r="W20" s="252" t="s">
        <v>120</v>
      </c>
      <c r="X20" s="252" t="s">
        <v>120</v>
      </c>
      <c r="Y20" s="252" t="s">
        <v>120</v>
      </c>
      <c r="Z20" s="252" t="s">
        <v>120</v>
      </c>
      <c r="AA20" s="252" t="s">
        <v>120</v>
      </c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 t="s">
        <v>120</v>
      </c>
      <c r="I21" s="252" t="s">
        <v>120</v>
      </c>
      <c r="J21" s="252" t="s">
        <v>120</v>
      </c>
      <c r="K21" s="252" t="s">
        <v>120</v>
      </c>
      <c r="L21" s="252">
        <v>0.60450000000000004</v>
      </c>
      <c r="M21" s="252">
        <v>0.60450000000000004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 t="s">
        <v>120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>
        <v>0.60450000000000004</v>
      </c>
      <c r="M22" s="252">
        <v>0.60450000000000004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 t="s">
        <v>120</v>
      </c>
      <c r="U22" s="252" t="s">
        <v>120</v>
      </c>
      <c r="V22" s="252" t="s">
        <v>120</v>
      </c>
      <c r="W22" s="252" t="s">
        <v>120</v>
      </c>
      <c r="X22" s="252" t="s">
        <v>120</v>
      </c>
      <c r="Y22" s="252" t="s">
        <v>120</v>
      </c>
      <c r="Z22" s="252" t="s">
        <v>120</v>
      </c>
      <c r="AA22" s="252" t="s">
        <v>120</v>
      </c>
      <c r="AB22" s="205"/>
      <c r="AC22" s="213">
        <f>IFERROR($G22*'Q (t)'!$G22/1000,0)</f>
        <v>0</v>
      </c>
      <c r="AD22" s="213">
        <f>SUMPRODUCT($H22:$O22,'Q (t)'!$H22:$O22)/100</f>
        <v>9067.5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9067.5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 t="s">
        <v>120</v>
      </c>
      <c r="I23" s="252" t="s">
        <v>120</v>
      </c>
      <c r="J23" s="252" t="s">
        <v>120</v>
      </c>
      <c r="K23" s="252" t="s">
        <v>120</v>
      </c>
      <c r="L23" s="252">
        <v>0.60450000000000004</v>
      </c>
      <c r="M23" s="252">
        <v>0.60450000000000004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 t="s">
        <v>120</v>
      </c>
      <c r="U23" s="252" t="s">
        <v>120</v>
      </c>
      <c r="V23" s="252" t="s">
        <v>120</v>
      </c>
      <c r="W23" s="252" t="s">
        <v>120</v>
      </c>
      <c r="X23" s="252" t="s">
        <v>120</v>
      </c>
      <c r="Y23" s="252" t="s">
        <v>120</v>
      </c>
      <c r="Z23" s="252" t="s">
        <v>120</v>
      </c>
      <c r="AA23" s="252" t="s">
        <v>120</v>
      </c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 t="s">
        <v>120</v>
      </c>
      <c r="I24" s="252" t="s">
        <v>120</v>
      </c>
      <c r="J24" s="252" t="s">
        <v>120</v>
      </c>
      <c r="K24" s="252" t="s">
        <v>120</v>
      </c>
      <c r="L24" s="252">
        <v>0.60450000000000004</v>
      </c>
      <c r="M24" s="252">
        <v>0.60450000000000004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 t="s">
        <v>120</v>
      </c>
      <c r="U24" s="252" t="s">
        <v>120</v>
      </c>
      <c r="V24" s="252" t="s">
        <v>120</v>
      </c>
      <c r="W24" s="252" t="s">
        <v>120</v>
      </c>
      <c r="X24" s="252" t="s">
        <v>120</v>
      </c>
      <c r="Y24" s="252" t="s">
        <v>120</v>
      </c>
      <c r="Z24" s="252" t="s">
        <v>120</v>
      </c>
      <c r="AA24" s="252" t="s">
        <v>120</v>
      </c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 t="s">
        <v>120</v>
      </c>
      <c r="I25" s="252">
        <v>0.60450000000000004</v>
      </c>
      <c r="J25" s="252">
        <v>0.60450000000000004</v>
      </c>
      <c r="K25" s="252">
        <v>0.60450000000000004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 t="s">
        <v>120</v>
      </c>
      <c r="U25" s="252" t="s">
        <v>120</v>
      </c>
      <c r="V25" s="252" t="s">
        <v>120</v>
      </c>
      <c r="W25" s="252" t="s">
        <v>120</v>
      </c>
      <c r="X25" s="252" t="s">
        <v>120</v>
      </c>
      <c r="Y25" s="252" t="s">
        <v>120</v>
      </c>
      <c r="Z25" s="252" t="s">
        <v>120</v>
      </c>
      <c r="AA25" s="252" t="s">
        <v>120</v>
      </c>
      <c r="AB25" s="205"/>
      <c r="AC25" s="213">
        <f>IFERROR($G25*'Q (t)'!$G25/1000,0)</f>
        <v>0</v>
      </c>
      <c r="AD25" s="213">
        <f>SUMPRODUCT($H25:$O25,'Q (t)'!$H25:$O25)/100</f>
        <v>1209.0000000000002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1209.0000000000002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 t="s">
        <v>120</v>
      </c>
      <c r="I26" s="252">
        <v>0.60450000000000004</v>
      </c>
      <c r="J26" s="252">
        <v>0.60450000000000004</v>
      </c>
      <c r="K26" s="252">
        <v>0.60450000000000004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 t="s">
        <v>120</v>
      </c>
      <c r="U26" s="252" t="s">
        <v>120</v>
      </c>
      <c r="V26" s="252" t="s">
        <v>120</v>
      </c>
      <c r="W26" s="252" t="s">
        <v>120</v>
      </c>
      <c r="X26" s="252" t="s">
        <v>120</v>
      </c>
      <c r="Y26" s="252" t="s">
        <v>120</v>
      </c>
      <c r="Z26" s="252" t="s">
        <v>120</v>
      </c>
      <c r="AA26" s="252" t="s">
        <v>120</v>
      </c>
      <c r="AB26" s="205"/>
      <c r="AC26" s="213">
        <f>IFERROR($G26*'Q (t)'!$G26/1000,0)</f>
        <v>0</v>
      </c>
      <c r="AD26" s="213">
        <f>SUMPRODUCT($H26:$O26,'Q (t)'!$H26:$O26)/100</f>
        <v>120.9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120.9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0</v>
      </c>
      <c r="AD29" s="284">
        <f>SUBTOTAL(9,AD30:AD33)</f>
        <v>22608.3</v>
      </c>
      <c r="AE29" s="284">
        <f>SUBTOTAL(9,AE30:AE33)</f>
        <v>0</v>
      </c>
      <c r="AF29" s="284">
        <f>SUBTOTAL(9,AF30:AF33)</f>
        <v>0</v>
      </c>
      <c r="AG29" s="284">
        <f>SUBTOTAL(9,AG30:AG33)</f>
        <v>22608.3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 t="s">
        <v>120</v>
      </c>
      <c r="I30" s="252">
        <v>0.60450000000000004</v>
      </c>
      <c r="J30" s="252">
        <v>0.60450000000000004</v>
      </c>
      <c r="K30" s="252">
        <v>0.60450000000000004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 t="s">
        <v>120</v>
      </c>
      <c r="R30" s="252" t="s">
        <v>120</v>
      </c>
      <c r="S30" s="252" t="s">
        <v>120</v>
      </c>
      <c r="T30" s="252" t="s">
        <v>120</v>
      </c>
      <c r="U30" s="252" t="s">
        <v>120</v>
      </c>
      <c r="V30" s="252" t="s">
        <v>120</v>
      </c>
      <c r="W30" s="252" t="s">
        <v>120</v>
      </c>
      <c r="X30" s="252" t="s">
        <v>120</v>
      </c>
      <c r="Y30" s="252" t="s">
        <v>120</v>
      </c>
      <c r="Z30" s="252" t="s">
        <v>120</v>
      </c>
      <c r="AA30" s="252" t="s">
        <v>120</v>
      </c>
      <c r="AB30" s="205"/>
      <c r="AC30" s="213">
        <f>IFERROR($G30*'Q (t)'!$G30/1000,0)</f>
        <v>0</v>
      </c>
      <c r="AD30" s="213">
        <f>SUMPRODUCT($H30:$O30,'Q (t)'!$H30:$O30)/100</f>
        <v>20553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20553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 t="s">
        <v>120</v>
      </c>
      <c r="I31" s="252">
        <v>0.60450000000000004</v>
      </c>
      <c r="J31" s="252">
        <v>0.60450000000000004</v>
      </c>
      <c r="K31" s="252">
        <v>0.60450000000000004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 t="s">
        <v>120</v>
      </c>
      <c r="U31" s="252" t="s">
        <v>120</v>
      </c>
      <c r="V31" s="252" t="s">
        <v>120</v>
      </c>
      <c r="W31" s="252" t="s">
        <v>120</v>
      </c>
      <c r="X31" s="252" t="s">
        <v>120</v>
      </c>
      <c r="Y31" s="252" t="s">
        <v>120</v>
      </c>
      <c r="Z31" s="252" t="s">
        <v>120</v>
      </c>
      <c r="AA31" s="252" t="s">
        <v>120</v>
      </c>
      <c r="AB31" s="205"/>
      <c r="AC31" s="213">
        <f>IFERROR($G31*'Q (t)'!$G31/1000,0)</f>
        <v>0</v>
      </c>
      <c r="AD31" s="213">
        <f>SUMPRODUCT($H31:$O31,'Q (t)'!$H31:$O31)/100</f>
        <v>2055.3000000000002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2055.3000000000002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0</v>
      </c>
      <c r="AD34" s="284">
        <f>SUBTOTAL(9,AD35:AD46)</f>
        <v>13208.324999999995</v>
      </c>
      <c r="AE34" s="284">
        <f>SUBTOTAL(9,AE35:AE46)</f>
        <v>0</v>
      </c>
      <c r="AF34" s="284">
        <f>SUBTOTAL(9,AF35:AF46)</f>
        <v>0</v>
      </c>
      <c r="AG34" s="284">
        <f>SUBTOTAL(9,AG35:AG46)</f>
        <v>13208.324999999995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 t="s">
        <v>120</v>
      </c>
      <c r="I35" s="252">
        <v>0.60450000000000004</v>
      </c>
      <c r="J35" s="252">
        <v>0.60450000000000004</v>
      </c>
      <c r="K35" s="252">
        <v>0.60450000000000004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 t="s">
        <v>120</v>
      </c>
      <c r="R35" s="252" t="s">
        <v>120</v>
      </c>
      <c r="S35" s="252" t="s">
        <v>120</v>
      </c>
      <c r="T35" s="252" t="s">
        <v>120</v>
      </c>
      <c r="U35" s="252" t="s">
        <v>120</v>
      </c>
      <c r="V35" s="252" t="s">
        <v>120</v>
      </c>
      <c r="W35" s="252" t="s">
        <v>120</v>
      </c>
      <c r="X35" s="252" t="s">
        <v>120</v>
      </c>
      <c r="Y35" s="252" t="s">
        <v>120</v>
      </c>
      <c r="Z35" s="252" t="s">
        <v>120</v>
      </c>
      <c r="AA35" s="252" t="s">
        <v>120</v>
      </c>
      <c r="AB35" s="205"/>
      <c r="AC35" s="213">
        <f>IFERROR($G35*'Q (t)'!$G35/1000,0)</f>
        <v>0</v>
      </c>
      <c r="AD35" s="213">
        <f>SUMPRODUCT($H35:$O35,'Q (t)'!$H35:$O35)/100</f>
        <v>6951.75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6951.75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 t="s">
        <v>120</v>
      </c>
      <c r="H36" s="252" t="s">
        <v>120</v>
      </c>
      <c r="I36" s="252">
        <v>0.60450000000000004</v>
      </c>
      <c r="J36" s="252">
        <v>0.60450000000000004</v>
      </c>
      <c r="K36" s="252">
        <v>0.60450000000000004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 t="s">
        <v>120</v>
      </c>
      <c r="R36" s="252" t="s">
        <v>120</v>
      </c>
      <c r="S36" s="252" t="s">
        <v>120</v>
      </c>
      <c r="T36" s="252" t="s">
        <v>120</v>
      </c>
      <c r="U36" s="252" t="s">
        <v>120</v>
      </c>
      <c r="V36" s="252" t="s">
        <v>120</v>
      </c>
      <c r="W36" s="252" t="s">
        <v>120</v>
      </c>
      <c r="X36" s="252" t="s">
        <v>120</v>
      </c>
      <c r="Y36" s="252" t="s">
        <v>120</v>
      </c>
      <c r="Z36" s="252" t="s">
        <v>120</v>
      </c>
      <c r="AA36" s="252" t="s">
        <v>120</v>
      </c>
      <c r="AB36" s="205"/>
      <c r="AC36" s="213">
        <f>IFERROR($G36*'Q (t)'!$G36/1000,0)</f>
        <v>0</v>
      </c>
      <c r="AD36" s="213">
        <f>SUMPRODUCT($H36:$O36,'Q (t)'!$H36:$O36)/100</f>
        <v>695.17499999999995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1">SUM(AC36:AF36)</f>
        <v>695.17499999999995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 t="s">
        <v>120</v>
      </c>
      <c r="H37" s="252" t="s">
        <v>120</v>
      </c>
      <c r="I37" s="252">
        <v>0.60450000000000004</v>
      </c>
      <c r="J37" s="252">
        <v>0.60450000000000004</v>
      </c>
      <c r="K37" s="252">
        <v>0.60450000000000004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 t="s">
        <v>120</v>
      </c>
      <c r="R37" s="252" t="s">
        <v>120</v>
      </c>
      <c r="S37" s="252" t="s">
        <v>120</v>
      </c>
      <c r="T37" s="252" t="s">
        <v>120</v>
      </c>
      <c r="U37" s="252" t="s">
        <v>120</v>
      </c>
      <c r="V37" s="252" t="s">
        <v>120</v>
      </c>
      <c r="W37" s="252" t="s">
        <v>120</v>
      </c>
      <c r="X37" s="252" t="s">
        <v>120</v>
      </c>
      <c r="Y37" s="252" t="s">
        <v>120</v>
      </c>
      <c r="Z37" s="252" t="s">
        <v>120</v>
      </c>
      <c r="AA37" s="252" t="s">
        <v>120</v>
      </c>
      <c r="AB37" s="205"/>
      <c r="AC37" s="213">
        <f>IFERROR($G37*'Q (t)'!$G37/1000,0)</f>
        <v>0</v>
      </c>
      <c r="AD37" s="213">
        <f>SUMPRODUCT($H37:$O37,'Q (t)'!$H37:$O37)/100</f>
        <v>695.17499999999995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1"/>
        <v>695.17499999999995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 t="s">
        <v>120</v>
      </c>
      <c r="H38" s="252" t="s">
        <v>120</v>
      </c>
      <c r="I38" s="252">
        <v>0.60450000000000004</v>
      </c>
      <c r="J38" s="252">
        <v>0.60450000000000004</v>
      </c>
      <c r="K38" s="252">
        <v>0.60450000000000004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 t="s">
        <v>120</v>
      </c>
      <c r="R38" s="252" t="s">
        <v>120</v>
      </c>
      <c r="S38" s="252" t="s">
        <v>120</v>
      </c>
      <c r="T38" s="252" t="s">
        <v>120</v>
      </c>
      <c r="U38" s="252" t="s">
        <v>120</v>
      </c>
      <c r="V38" s="252" t="s">
        <v>120</v>
      </c>
      <c r="W38" s="252" t="s">
        <v>120</v>
      </c>
      <c r="X38" s="252" t="s">
        <v>120</v>
      </c>
      <c r="Y38" s="252" t="s">
        <v>120</v>
      </c>
      <c r="Z38" s="252" t="s">
        <v>120</v>
      </c>
      <c r="AA38" s="252" t="s">
        <v>120</v>
      </c>
      <c r="AB38" s="205"/>
      <c r="AC38" s="213">
        <f>IFERROR($G38*'Q (t)'!$G38/1000,0)</f>
        <v>0</v>
      </c>
      <c r="AD38" s="213">
        <f>SUMPRODUCT($H38:$O38,'Q (t)'!$H38:$O38)/100</f>
        <v>695.17499999999995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1"/>
        <v>695.17499999999995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 t="s">
        <v>120</v>
      </c>
      <c r="H39" s="252" t="s">
        <v>120</v>
      </c>
      <c r="I39" s="252">
        <v>0.60450000000000004</v>
      </c>
      <c r="J39" s="252">
        <v>0.60450000000000004</v>
      </c>
      <c r="K39" s="252">
        <v>0.60450000000000004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 t="s">
        <v>120</v>
      </c>
      <c r="R39" s="252" t="s">
        <v>120</v>
      </c>
      <c r="S39" s="252" t="s">
        <v>120</v>
      </c>
      <c r="T39" s="252" t="s">
        <v>120</v>
      </c>
      <c r="U39" s="252" t="s">
        <v>120</v>
      </c>
      <c r="V39" s="252" t="s">
        <v>120</v>
      </c>
      <c r="W39" s="252" t="s">
        <v>120</v>
      </c>
      <c r="X39" s="252" t="s">
        <v>120</v>
      </c>
      <c r="Y39" s="252" t="s">
        <v>120</v>
      </c>
      <c r="Z39" s="252" t="s">
        <v>120</v>
      </c>
      <c r="AA39" s="252" t="s">
        <v>120</v>
      </c>
      <c r="AB39" s="205"/>
      <c r="AC39" s="213">
        <f>IFERROR($G39*'Q (t)'!$G39/1000,0)</f>
        <v>0</v>
      </c>
      <c r="AD39" s="213">
        <f>SUMPRODUCT($H39:$O39,'Q (t)'!$H39:$O39)/100</f>
        <v>695.17499999999995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1"/>
        <v>695.17499999999995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 t="s">
        <v>120</v>
      </c>
      <c r="H40" s="252" t="s">
        <v>120</v>
      </c>
      <c r="I40" s="252">
        <v>0.60450000000000004</v>
      </c>
      <c r="J40" s="252">
        <v>0.60450000000000004</v>
      </c>
      <c r="K40" s="252">
        <v>0.60450000000000004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 t="s">
        <v>120</v>
      </c>
      <c r="R40" s="252" t="s">
        <v>120</v>
      </c>
      <c r="S40" s="252" t="s">
        <v>120</v>
      </c>
      <c r="T40" s="252" t="s">
        <v>120</v>
      </c>
      <c r="U40" s="252" t="s">
        <v>120</v>
      </c>
      <c r="V40" s="252" t="s">
        <v>120</v>
      </c>
      <c r="W40" s="252" t="s">
        <v>120</v>
      </c>
      <c r="X40" s="252" t="s">
        <v>120</v>
      </c>
      <c r="Y40" s="252" t="s">
        <v>120</v>
      </c>
      <c r="Z40" s="252" t="s">
        <v>120</v>
      </c>
      <c r="AA40" s="252" t="s">
        <v>120</v>
      </c>
      <c r="AB40" s="205"/>
      <c r="AC40" s="213">
        <f>IFERROR($G40*'Q (t)'!$G40/1000,0)</f>
        <v>0</v>
      </c>
      <c r="AD40" s="213">
        <f>SUMPRODUCT($H40:$O40,'Q (t)'!$H40:$O40)/100</f>
        <v>695.17499999999995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1"/>
        <v>695.17499999999995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 t="s">
        <v>120</v>
      </c>
      <c r="H41" s="252" t="s">
        <v>120</v>
      </c>
      <c r="I41" s="252">
        <v>0.60450000000000004</v>
      </c>
      <c r="J41" s="252">
        <v>0.60450000000000004</v>
      </c>
      <c r="K41" s="252">
        <v>0.60450000000000004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 t="s">
        <v>120</v>
      </c>
      <c r="R41" s="252" t="s">
        <v>120</v>
      </c>
      <c r="S41" s="252" t="s">
        <v>120</v>
      </c>
      <c r="T41" s="252" t="s">
        <v>120</v>
      </c>
      <c r="U41" s="252" t="s">
        <v>120</v>
      </c>
      <c r="V41" s="252" t="s">
        <v>120</v>
      </c>
      <c r="W41" s="252" t="s">
        <v>120</v>
      </c>
      <c r="X41" s="252" t="s">
        <v>120</v>
      </c>
      <c r="Y41" s="252" t="s">
        <v>120</v>
      </c>
      <c r="Z41" s="252" t="s">
        <v>120</v>
      </c>
      <c r="AA41" s="252" t="s">
        <v>120</v>
      </c>
      <c r="AB41" s="205"/>
      <c r="AC41" s="213">
        <f>IFERROR($G41*'Q (t)'!$G41/1000,0)</f>
        <v>0</v>
      </c>
      <c r="AD41" s="213">
        <f>SUMPRODUCT($H41:$O41,'Q (t)'!$H41:$O41)/100</f>
        <v>695.17499999999995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1"/>
        <v>695.17499999999995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 t="s">
        <v>120</v>
      </c>
      <c r="H42" s="252" t="s">
        <v>120</v>
      </c>
      <c r="I42" s="252">
        <v>0.60450000000000004</v>
      </c>
      <c r="J42" s="252">
        <v>0.60450000000000004</v>
      </c>
      <c r="K42" s="252">
        <v>0.60450000000000004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 t="s">
        <v>120</v>
      </c>
      <c r="R42" s="252" t="s">
        <v>120</v>
      </c>
      <c r="S42" s="252" t="s">
        <v>120</v>
      </c>
      <c r="T42" s="252" t="s">
        <v>120</v>
      </c>
      <c r="U42" s="252" t="s">
        <v>120</v>
      </c>
      <c r="V42" s="252" t="s">
        <v>120</v>
      </c>
      <c r="W42" s="252" t="s">
        <v>120</v>
      </c>
      <c r="X42" s="252" t="s">
        <v>120</v>
      </c>
      <c r="Y42" s="252" t="s">
        <v>120</v>
      </c>
      <c r="Z42" s="252" t="s">
        <v>120</v>
      </c>
      <c r="AA42" s="252" t="s">
        <v>120</v>
      </c>
      <c r="AB42" s="205"/>
      <c r="AC42" s="213">
        <f>IFERROR($G42*'Q (t)'!$G42/1000,0)</f>
        <v>0</v>
      </c>
      <c r="AD42" s="213">
        <f>SUMPRODUCT($H42:$O42,'Q (t)'!$H42:$O42)/100</f>
        <v>695.17499999999995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1"/>
        <v>695.17499999999995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 t="s">
        <v>120</v>
      </c>
      <c r="H43" s="252" t="s">
        <v>120</v>
      </c>
      <c r="I43" s="252">
        <v>0.60450000000000004</v>
      </c>
      <c r="J43" s="252">
        <v>0.60450000000000004</v>
      </c>
      <c r="K43" s="252">
        <v>0.60450000000000004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 t="s">
        <v>120</v>
      </c>
      <c r="R43" s="252" t="s">
        <v>120</v>
      </c>
      <c r="S43" s="252" t="s">
        <v>120</v>
      </c>
      <c r="T43" s="252" t="s">
        <v>120</v>
      </c>
      <c r="U43" s="252" t="s">
        <v>120</v>
      </c>
      <c r="V43" s="252" t="s">
        <v>120</v>
      </c>
      <c r="W43" s="252" t="s">
        <v>120</v>
      </c>
      <c r="X43" s="252" t="s">
        <v>120</v>
      </c>
      <c r="Y43" s="252" t="s">
        <v>120</v>
      </c>
      <c r="Z43" s="252" t="s">
        <v>120</v>
      </c>
      <c r="AA43" s="252" t="s">
        <v>120</v>
      </c>
      <c r="AB43" s="205"/>
      <c r="AC43" s="213">
        <f>IFERROR($G43*'Q (t)'!$G43/1000,0)</f>
        <v>0</v>
      </c>
      <c r="AD43" s="213">
        <f>SUMPRODUCT($H43:$O43,'Q (t)'!$H43:$O43)/100</f>
        <v>695.17499999999995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1"/>
        <v>695.17499999999995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 t="s">
        <v>120</v>
      </c>
      <c r="H44" s="252" t="s">
        <v>120</v>
      </c>
      <c r="I44" s="252">
        <v>0.60450000000000004</v>
      </c>
      <c r="J44" s="252">
        <v>0.60450000000000004</v>
      </c>
      <c r="K44" s="252">
        <v>0.60450000000000004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 t="s">
        <v>120</v>
      </c>
      <c r="R44" s="252" t="s">
        <v>120</v>
      </c>
      <c r="S44" s="252" t="s">
        <v>120</v>
      </c>
      <c r="T44" s="252" t="s">
        <v>120</v>
      </c>
      <c r="U44" s="252" t="s">
        <v>120</v>
      </c>
      <c r="V44" s="252" t="s">
        <v>120</v>
      </c>
      <c r="W44" s="252" t="s">
        <v>120</v>
      </c>
      <c r="X44" s="252" t="s">
        <v>120</v>
      </c>
      <c r="Y44" s="252" t="s">
        <v>120</v>
      </c>
      <c r="Z44" s="252" t="s">
        <v>120</v>
      </c>
      <c r="AA44" s="252" t="s">
        <v>120</v>
      </c>
      <c r="AB44" s="205"/>
      <c r="AC44" s="213">
        <f>IFERROR($G44*'Q (t)'!$G44/1000,0)</f>
        <v>0</v>
      </c>
      <c r="AD44" s="213">
        <f>SUMPRODUCT($H44:$O44,'Q (t)'!$H44:$O44)/100</f>
        <v>695.17499999999995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1"/>
        <v>695.17499999999995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0</v>
      </c>
      <c r="AD47" s="284">
        <f>SUBTOTAL(9,AD48:AD66)</f>
        <v>11122.799999999997</v>
      </c>
      <c r="AE47" s="284">
        <f>SUBTOTAL(9,AE48:AE66)</f>
        <v>0</v>
      </c>
      <c r="AF47" s="284">
        <f>SUBTOTAL(9,AF48:AF66)</f>
        <v>0</v>
      </c>
      <c r="AG47" s="284">
        <f>SUBTOTAL(9,AG48:AG66)</f>
        <v>11122.799999999997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 t="s">
        <v>120</v>
      </c>
      <c r="I48" s="252">
        <v>0.60450000000000004</v>
      </c>
      <c r="J48" s="252">
        <v>0.60450000000000004</v>
      </c>
      <c r="K48" s="252">
        <v>0.60450000000000004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 t="s">
        <v>120</v>
      </c>
      <c r="R48" s="252" t="s">
        <v>120</v>
      </c>
      <c r="S48" s="252" t="s">
        <v>120</v>
      </c>
      <c r="T48" s="252" t="s">
        <v>120</v>
      </c>
      <c r="U48" s="252" t="s">
        <v>120</v>
      </c>
      <c r="V48" s="252" t="s">
        <v>120</v>
      </c>
      <c r="W48" s="252" t="s">
        <v>120</v>
      </c>
      <c r="X48" s="252" t="s">
        <v>120</v>
      </c>
      <c r="Y48" s="252" t="s">
        <v>120</v>
      </c>
      <c r="Z48" s="252" t="s">
        <v>120</v>
      </c>
      <c r="AA48" s="252" t="s">
        <v>120</v>
      </c>
      <c r="AB48" s="205"/>
      <c r="AC48" s="213">
        <f>IFERROR($G48*'Q (t)'!$G48/1000,0)</f>
        <v>0</v>
      </c>
      <c r="AD48" s="213">
        <f>SUMPRODUCT($H48:$O48,'Q (t)'!$H48:$O48)/100</f>
        <v>695.17499999999995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695.17499999999995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 t="s">
        <v>120</v>
      </c>
      <c r="H49" s="252" t="s">
        <v>120</v>
      </c>
      <c r="I49" s="252">
        <v>0.60450000000000004</v>
      </c>
      <c r="J49" s="252">
        <v>0.60450000000000004</v>
      </c>
      <c r="K49" s="252">
        <v>0.60450000000000004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 t="s">
        <v>120</v>
      </c>
      <c r="U49" s="252" t="s">
        <v>120</v>
      </c>
      <c r="V49" s="252" t="s">
        <v>120</v>
      </c>
      <c r="W49" s="252" t="s">
        <v>120</v>
      </c>
      <c r="X49" s="252" t="s">
        <v>120</v>
      </c>
      <c r="Y49" s="252" t="s">
        <v>120</v>
      </c>
      <c r="Z49" s="252" t="s">
        <v>120</v>
      </c>
      <c r="AA49" s="252" t="s">
        <v>120</v>
      </c>
      <c r="AB49" s="205"/>
      <c r="AC49" s="213">
        <f>IFERROR($G49*'Q (t)'!$G49/1000,0)</f>
        <v>0</v>
      </c>
      <c r="AD49" s="213">
        <f>SUMPRODUCT($H49:$O49,'Q (t)'!$H49:$O49)/100</f>
        <v>695.17499999999995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695.17499999999995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 t="s">
        <v>120</v>
      </c>
      <c r="H50" s="252" t="s">
        <v>120</v>
      </c>
      <c r="I50" s="252">
        <v>0.60450000000000004</v>
      </c>
      <c r="J50" s="252">
        <v>0.60450000000000004</v>
      </c>
      <c r="K50" s="252">
        <v>0.60450000000000004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 t="s">
        <v>120</v>
      </c>
      <c r="U50" s="252" t="s">
        <v>120</v>
      </c>
      <c r="V50" s="252" t="s">
        <v>120</v>
      </c>
      <c r="W50" s="252" t="s">
        <v>120</v>
      </c>
      <c r="X50" s="252" t="s">
        <v>120</v>
      </c>
      <c r="Y50" s="252" t="s">
        <v>120</v>
      </c>
      <c r="Z50" s="252" t="s">
        <v>120</v>
      </c>
      <c r="AA50" s="252" t="s">
        <v>120</v>
      </c>
      <c r="AB50" s="205"/>
      <c r="AC50" s="213">
        <f>IFERROR($G50*'Q (t)'!$G50/1000,0)</f>
        <v>0</v>
      </c>
      <c r="AD50" s="213">
        <f>SUMPRODUCT($H50:$O50,'Q (t)'!$H50:$O50)/100</f>
        <v>695.17499999999995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695.17499999999995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 t="s">
        <v>120</v>
      </c>
      <c r="H51" s="252" t="s">
        <v>120</v>
      </c>
      <c r="I51" s="252">
        <v>0.60450000000000004</v>
      </c>
      <c r="J51" s="252">
        <v>0.60450000000000004</v>
      </c>
      <c r="K51" s="252">
        <v>0.60450000000000004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 t="s">
        <v>120</v>
      </c>
      <c r="U51" s="252" t="s">
        <v>120</v>
      </c>
      <c r="V51" s="252" t="s">
        <v>120</v>
      </c>
      <c r="W51" s="252" t="s">
        <v>120</v>
      </c>
      <c r="X51" s="252" t="s">
        <v>120</v>
      </c>
      <c r="Y51" s="252" t="s">
        <v>120</v>
      </c>
      <c r="Z51" s="252" t="s">
        <v>120</v>
      </c>
      <c r="AA51" s="252" t="s">
        <v>120</v>
      </c>
      <c r="AB51" s="205"/>
      <c r="AC51" s="213">
        <f>IFERROR($G51*'Q (t)'!$G51/1000,0)</f>
        <v>0</v>
      </c>
      <c r="AD51" s="213">
        <f>SUMPRODUCT($H51:$O51,'Q (t)'!$H51:$O51)/100</f>
        <v>695.17499999999995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695.17499999999995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 t="s">
        <v>120</v>
      </c>
      <c r="H52" s="252" t="s">
        <v>120</v>
      </c>
      <c r="I52" s="252">
        <v>0.60450000000000004</v>
      </c>
      <c r="J52" s="252">
        <v>0.60450000000000004</v>
      </c>
      <c r="K52" s="252">
        <v>0.60450000000000004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 t="s">
        <v>120</v>
      </c>
      <c r="R52" s="252" t="s">
        <v>120</v>
      </c>
      <c r="S52" s="252" t="s">
        <v>120</v>
      </c>
      <c r="T52" s="252" t="s">
        <v>120</v>
      </c>
      <c r="U52" s="252" t="s">
        <v>120</v>
      </c>
      <c r="V52" s="252" t="s">
        <v>120</v>
      </c>
      <c r="W52" s="252" t="s">
        <v>120</v>
      </c>
      <c r="X52" s="252" t="s">
        <v>120</v>
      </c>
      <c r="Y52" s="252" t="s">
        <v>120</v>
      </c>
      <c r="Z52" s="252" t="s">
        <v>120</v>
      </c>
      <c r="AA52" s="252" t="s">
        <v>120</v>
      </c>
      <c r="AB52" s="205"/>
      <c r="AC52" s="213">
        <f>IFERROR($G52*'Q (t)'!$G52/1000,0)</f>
        <v>0</v>
      </c>
      <c r="AD52" s="213">
        <f>SUMPRODUCT($H52:$O52,'Q (t)'!$H52:$O52)/100</f>
        <v>695.17499999999995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2"/>
        <v>695.17499999999995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 t="s">
        <v>120</v>
      </c>
      <c r="H53" s="252" t="s">
        <v>120</v>
      </c>
      <c r="I53" s="252">
        <v>0.60450000000000004</v>
      </c>
      <c r="J53" s="252">
        <v>0.60450000000000004</v>
      </c>
      <c r="K53" s="252">
        <v>0.60450000000000004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 t="s">
        <v>120</v>
      </c>
      <c r="R53" s="252" t="s">
        <v>120</v>
      </c>
      <c r="S53" s="252" t="s">
        <v>120</v>
      </c>
      <c r="T53" s="252" t="s">
        <v>120</v>
      </c>
      <c r="U53" s="252" t="s">
        <v>120</v>
      </c>
      <c r="V53" s="252" t="s">
        <v>120</v>
      </c>
      <c r="W53" s="252" t="s">
        <v>120</v>
      </c>
      <c r="X53" s="252" t="s">
        <v>120</v>
      </c>
      <c r="Y53" s="252" t="s">
        <v>120</v>
      </c>
      <c r="Z53" s="252" t="s">
        <v>120</v>
      </c>
      <c r="AA53" s="252" t="s">
        <v>120</v>
      </c>
      <c r="AB53" s="205"/>
      <c r="AC53" s="213">
        <f>IFERROR($G53*'Q (t)'!$G53/1000,0)</f>
        <v>0</v>
      </c>
      <c r="AD53" s="213">
        <f>SUMPRODUCT($H53:$O53,'Q (t)'!$H53:$O53)/100</f>
        <v>695.17499999999995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2"/>
        <v>695.17499999999995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 t="s">
        <v>120</v>
      </c>
      <c r="H54" s="252" t="s">
        <v>120</v>
      </c>
      <c r="I54" s="252">
        <v>0.60450000000000004</v>
      </c>
      <c r="J54" s="252">
        <v>0.60450000000000004</v>
      </c>
      <c r="K54" s="252">
        <v>0.60450000000000004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 t="s">
        <v>120</v>
      </c>
      <c r="U54" s="252" t="s">
        <v>120</v>
      </c>
      <c r="V54" s="252" t="s">
        <v>120</v>
      </c>
      <c r="W54" s="252" t="s">
        <v>120</v>
      </c>
      <c r="X54" s="252" t="s">
        <v>120</v>
      </c>
      <c r="Y54" s="252" t="s">
        <v>120</v>
      </c>
      <c r="Z54" s="252" t="s">
        <v>120</v>
      </c>
      <c r="AA54" s="252" t="s">
        <v>120</v>
      </c>
      <c r="AB54" s="205"/>
      <c r="AC54" s="213">
        <f>IFERROR($G54*'Q (t)'!$G54/1000,0)</f>
        <v>0</v>
      </c>
      <c r="AD54" s="213">
        <f>SUMPRODUCT($H54:$O54,'Q (t)'!$H54:$O54)/100</f>
        <v>695.17499999999995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695.17499999999995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 t="s">
        <v>120</v>
      </c>
      <c r="H55" s="252" t="s">
        <v>120</v>
      </c>
      <c r="I55" s="252">
        <v>0.60450000000000004</v>
      </c>
      <c r="J55" s="252">
        <v>0.60450000000000004</v>
      </c>
      <c r="K55" s="252">
        <v>0.60450000000000004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 t="s">
        <v>120</v>
      </c>
      <c r="R55" s="252" t="s">
        <v>120</v>
      </c>
      <c r="S55" s="252" t="s">
        <v>120</v>
      </c>
      <c r="T55" s="252" t="s">
        <v>120</v>
      </c>
      <c r="U55" s="252" t="s">
        <v>120</v>
      </c>
      <c r="V55" s="252" t="s">
        <v>120</v>
      </c>
      <c r="W55" s="252" t="s">
        <v>120</v>
      </c>
      <c r="X55" s="252" t="s">
        <v>120</v>
      </c>
      <c r="Y55" s="252" t="s">
        <v>120</v>
      </c>
      <c r="Z55" s="252" t="s">
        <v>120</v>
      </c>
      <c r="AA55" s="252" t="s">
        <v>120</v>
      </c>
      <c r="AB55" s="205"/>
      <c r="AC55" s="213">
        <f>IFERROR($G55*'Q (t)'!$G55/1000,0)</f>
        <v>0</v>
      </c>
      <c r="AD55" s="213">
        <f>SUMPRODUCT($H55:$O55,'Q (t)'!$H55:$O55)/100</f>
        <v>695.17499999999995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2"/>
        <v>695.17499999999995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 t="s">
        <v>120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 t="s">
        <v>120</v>
      </c>
      <c r="R56" s="252" t="s">
        <v>120</v>
      </c>
      <c r="S56" s="252" t="s">
        <v>120</v>
      </c>
      <c r="T56" s="252" t="s">
        <v>120</v>
      </c>
      <c r="U56" s="252" t="s">
        <v>120</v>
      </c>
      <c r="V56" s="252" t="s">
        <v>120</v>
      </c>
      <c r="W56" s="252" t="s">
        <v>120</v>
      </c>
      <c r="X56" s="252" t="s">
        <v>120</v>
      </c>
      <c r="Y56" s="252" t="s">
        <v>120</v>
      </c>
      <c r="Z56" s="252" t="s">
        <v>120</v>
      </c>
      <c r="AA56" s="252" t="s">
        <v>120</v>
      </c>
      <c r="AB56" s="205"/>
      <c r="AC56" s="213">
        <f>IFERROR($G56*'Q (t)'!$G56/1000,0)</f>
        <v>0</v>
      </c>
      <c r="AD56" s="213">
        <f>SUMPRODUCT($H56:$O56,'Q (t)'!$H56:$O56)/100</f>
        <v>0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2"/>
        <v>0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 t="s">
        <v>120</v>
      </c>
      <c r="H57" s="252" t="s">
        <v>120</v>
      </c>
      <c r="I57" s="252">
        <v>0.60450000000000004</v>
      </c>
      <c r="J57" s="252">
        <v>0.60450000000000004</v>
      </c>
      <c r="K57" s="252">
        <v>0.60450000000000004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 t="s">
        <v>120</v>
      </c>
      <c r="R57" s="252" t="s">
        <v>120</v>
      </c>
      <c r="S57" s="252" t="s">
        <v>120</v>
      </c>
      <c r="T57" s="252" t="s">
        <v>120</v>
      </c>
      <c r="U57" s="252" t="s">
        <v>120</v>
      </c>
      <c r="V57" s="252" t="s">
        <v>120</v>
      </c>
      <c r="W57" s="252" t="s">
        <v>120</v>
      </c>
      <c r="X57" s="252" t="s">
        <v>120</v>
      </c>
      <c r="Y57" s="252" t="s">
        <v>120</v>
      </c>
      <c r="Z57" s="252" t="s">
        <v>120</v>
      </c>
      <c r="AA57" s="252" t="s">
        <v>120</v>
      </c>
      <c r="AB57" s="205"/>
      <c r="AC57" s="213">
        <f>IFERROR($G57*'Q (t)'!$G57/1000,0)</f>
        <v>0</v>
      </c>
      <c r="AD57" s="213">
        <f>SUMPRODUCT($H57:$O57,'Q (t)'!$H57:$O57)/100</f>
        <v>695.17499999999995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2"/>
        <v>695.17499999999995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 t="s">
        <v>120</v>
      </c>
      <c r="H58" s="252" t="s">
        <v>120</v>
      </c>
      <c r="I58" s="252">
        <v>0.60450000000000004</v>
      </c>
      <c r="J58" s="252">
        <v>0.60450000000000004</v>
      </c>
      <c r="K58" s="252">
        <v>0.60450000000000004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 t="s">
        <v>120</v>
      </c>
      <c r="R58" s="252" t="s">
        <v>120</v>
      </c>
      <c r="S58" s="252" t="s">
        <v>120</v>
      </c>
      <c r="T58" s="252" t="s">
        <v>120</v>
      </c>
      <c r="U58" s="252" t="s">
        <v>120</v>
      </c>
      <c r="V58" s="252" t="s">
        <v>120</v>
      </c>
      <c r="W58" s="252" t="s">
        <v>120</v>
      </c>
      <c r="X58" s="252" t="s">
        <v>120</v>
      </c>
      <c r="Y58" s="252" t="s">
        <v>120</v>
      </c>
      <c r="Z58" s="252" t="s">
        <v>120</v>
      </c>
      <c r="AA58" s="252" t="s">
        <v>120</v>
      </c>
      <c r="AB58" s="205"/>
      <c r="AC58" s="213">
        <f>IFERROR($G58*'Q (t)'!$G58/1000,0)</f>
        <v>0</v>
      </c>
      <c r="AD58" s="213">
        <f>SUMPRODUCT($H58:$O58,'Q (t)'!$H58:$O58)/100</f>
        <v>695.17499999999995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2"/>
        <v>695.17499999999995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 t="s">
        <v>120</v>
      </c>
      <c r="H59" s="252" t="s">
        <v>120</v>
      </c>
      <c r="I59" s="252">
        <v>0.60450000000000004</v>
      </c>
      <c r="J59" s="252">
        <v>0.60450000000000004</v>
      </c>
      <c r="K59" s="252">
        <v>0.60450000000000004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 t="s">
        <v>120</v>
      </c>
      <c r="R59" s="252" t="s">
        <v>120</v>
      </c>
      <c r="S59" s="252" t="s">
        <v>120</v>
      </c>
      <c r="T59" s="252" t="s">
        <v>120</v>
      </c>
      <c r="U59" s="252" t="s">
        <v>120</v>
      </c>
      <c r="V59" s="252" t="s">
        <v>120</v>
      </c>
      <c r="W59" s="252" t="s">
        <v>120</v>
      </c>
      <c r="X59" s="252" t="s">
        <v>120</v>
      </c>
      <c r="Y59" s="252" t="s">
        <v>120</v>
      </c>
      <c r="Z59" s="252" t="s">
        <v>120</v>
      </c>
      <c r="AA59" s="252" t="s">
        <v>120</v>
      </c>
      <c r="AB59" s="205"/>
      <c r="AC59" s="213">
        <f>IFERROR($G59*'Q (t)'!$G59/1000,0)</f>
        <v>0</v>
      </c>
      <c r="AD59" s="213">
        <f>SUMPRODUCT($H59:$O59,'Q (t)'!$H59:$O59)/100</f>
        <v>695.17499999999995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2"/>
        <v>695.17499999999995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 t="s">
        <v>120</v>
      </c>
      <c r="H60" s="252" t="s">
        <v>120</v>
      </c>
      <c r="I60" s="252">
        <v>0.60450000000000004</v>
      </c>
      <c r="J60" s="252">
        <v>0.60450000000000004</v>
      </c>
      <c r="K60" s="252">
        <v>0.60450000000000004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 t="s">
        <v>120</v>
      </c>
      <c r="R60" s="252" t="s">
        <v>120</v>
      </c>
      <c r="S60" s="252" t="s">
        <v>120</v>
      </c>
      <c r="T60" s="252" t="s">
        <v>120</v>
      </c>
      <c r="U60" s="252" t="s">
        <v>120</v>
      </c>
      <c r="V60" s="252" t="s">
        <v>120</v>
      </c>
      <c r="W60" s="252" t="s">
        <v>120</v>
      </c>
      <c r="X60" s="252" t="s">
        <v>120</v>
      </c>
      <c r="Y60" s="252" t="s">
        <v>120</v>
      </c>
      <c r="Z60" s="252" t="s">
        <v>120</v>
      </c>
      <c r="AA60" s="252" t="s">
        <v>120</v>
      </c>
      <c r="AB60" s="205"/>
      <c r="AC60" s="213">
        <f>IFERROR($G60*'Q (t)'!$G60/1000,0)</f>
        <v>0</v>
      </c>
      <c r="AD60" s="213">
        <f>SUMPRODUCT($H60:$O60,'Q (t)'!$H60:$O60)/100</f>
        <v>695.17499999999995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2"/>
        <v>695.17499999999995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 t="s">
        <v>120</v>
      </c>
      <c r="H61" s="252" t="s">
        <v>120</v>
      </c>
      <c r="I61" s="252">
        <v>0.60450000000000004</v>
      </c>
      <c r="J61" s="252">
        <v>0.60450000000000004</v>
      </c>
      <c r="K61" s="252">
        <v>0.60450000000000004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 t="s">
        <v>120</v>
      </c>
      <c r="R61" s="252" t="s">
        <v>120</v>
      </c>
      <c r="S61" s="252" t="s">
        <v>120</v>
      </c>
      <c r="T61" s="252" t="s">
        <v>120</v>
      </c>
      <c r="U61" s="252" t="s">
        <v>120</v>
      </c>
      <c r="V61" s="252" t="s">
        <v>120</v>
      </c>
      <c r="W61" s="252" t="s">
        <v>120</v>
      </c>
      <c r="X61" s="252" t="s">
        <v>120</v>
      </c>
      <c r="Y61" s="252" t="s">
        <v>120</v>
      </c>
      <c r="Z61" s="252" t="s">
        <v>120</v>
      </c>
      <c r="AA61" s="252" t="s">
        <v>120</v>
      </c>
      <c r="AB61" s="205"/>
      <c r="AC61" s="213">
        <f>IFERROR($G61*'Q (t)'!$G61/1000,0)</f>
        <v>0</v>
      </c>
      <c r="AD61" s="213">
        <f>SUMPRODUCT($H61:$O61,'Q (t)'!$H61:$O61)/100</f>
        <v>695.17499999999995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2"/>
        <v>695.17499999999995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 t="s">
        <v>120</v>
      </c>
      <c r="H62" s="252" t="s">
        <v>120</v>
      </c>
      <c r="I62" s="252">
        <v>0.60450000000000004</v>
      </c>
      <c r="J62" s="252">
        <v>0.60450000000000004</v>
      </c>
      <c r="K62" s="252">
        <v>0.60450000000000004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 t="s">
        <v>120</v>
      </c>
      <c r="R62" s="252" t="s">
        <v>120</v>
      </c>
      <c r="S62" s="252" t="s">
        <v>120</v>
      </c>
      <c r="T62" s="252" t="s">
        <v>120</v>
      </c>
      <c r="U62" s="252" t="s">
        <v>120</v>
      </c>
      <c r="V62" s="252" t="s">
        <v>120</v>
      </c>
      <c r="W62" s="252" t="s">
        <v>120</v>
      </c>
      <c r="X62" s="252" t="s">
        <v>120</v>
      </c>
      <c r="Y62" s="252" t="s">
        <v>120</v>
      </c>
      <c r="Z62" s="252" t="s">
        <v>120</v>
      </c>
      <c r="AA62" s="252" t="s">
        <v>120</v>
      </c>
      <c r="AB62" s="205"/>
      <c r="AC62" s="213">
        <f>IFERROR($G62*'Q (t)'!$G62/1000,0)</f>
        <v>0</v>
      </c>
      <c r="AD62" s="213">
        <f>SUMPRODUCT($H62:$O62,'Q (t)'!$H62:$O62)/100</f>
        <v>695.17499999999995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2"/>
        <v>695.17499999999995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 t="s">
        <v>120</v>
      </c>
      <c r="H63" s="252" t="s">
        <v>120</v>
      </c>
      <c r="I63" s="252">
        <v>0.60450000000000004</v>
      </c>
      <c r="J63" s="252">
        <v>0.60450000000000004</v>
      </c>
      <c r="K63" s="252">
        <v>0.60450000000000004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 t="s">
        <v>120</v>
      </c>
      <c r="R63" s="252" t="s">
        <v>120</v>
      </c>
      <c r="S63" s="252" t="s">
        <v>120</v>
      </c>
      <c r="T63" s="252" t="s">
        <v>120</v>
      </c>
      <c r="U63" s="252" t="s">
        <v>120</v>
      </c>
      <c r="V63" s="252" t="s">
        <v>120</v>
      </c>
      <c r="W63" s="252" t="s">
        <v>120</v>
      </c>
      <c r="X63" s="252" t="s">
        <v>120</v>
      </c>
      <c r="Y63" s="252" t="s">
        <v>120</v>
      </c>
      <c r="Z63" s="252" t="s">
        <v>120</v>
      </c>
      <c r="AA63" s="252" t="s">
        <v>120</v>
      </c>
      <c r="AB63" s="205"/>
      <c r="AC63" s="213">
        <f>IFERROR($G63*'Q (t)'!$G63/1000,0)</f>
        <v>0</v>
      </c>
      <c r="AD63" s="213">
        <f>SUMPRODUCT($H63:$O63,'Q (t)'!$H63:$O63)/100</f>
        <v>695.17499999999995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2"/>
        <v>695.17499999999995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 t="s">
        <v>120</v>
      </c>
      <c r="H64" s="252" t="s">
        <v>120</v>
      </c>
      <c r="I64" s="252">
        <v>0.60450000000000004</v>
      </c>
      <c r="J64" s="252">
        <v>0.60450000000000004</v>
      </c>
      <c r="K64" s="252">
        <v>0.60450000000000004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 t="s">
        <v>120</v>
      </c>
      <c r="R64" s="252" t="s">
        <v>120</v>
      </c>
      <c r="S64" s="252" t="s">
        <v>120</v>
      </c>
      <c r="T64" s="252" t="s">
        <v>120</v>
      </c>
      <c r="U64" s="252" t="s">
        <v>120</v>
      </c>
      <c r="V64" s="252" t="s">
        <v>120</v>
      </c>
      <c r="W64" s="252" t="s">
        <v>120</v>
      </c>
      <c r="X64" s="252" t="s">
        <v>120</v>
      </c>
      <c r="Y64" s="252" t="s">
        <v>120</v>
      </c>
      <c r="Z64" s="252" t="s">
        <v>120</v>
      </c>
      <c r="AA64" s="252" t="s">
        <v>120</v>
      </c>
      <c r="AB64" s="205"/>
      <c r="AC64" s="213">
        <f>IFERROR($G64*'Q (t)'!$G64/1000,0)</f>
        <v>0</v>
      </c>
      <c r="AD64" s="213">
        <f>SUMPRODUCT($H64:$O64,'Q (t)'!$H64:$O64)/100</f>
        <v>695.17499999999995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695.17499999999995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 t="s">
        <v>120</v>
      </c>
      <c r="H68" s="252" t="s">
        <v>120</v>
      </c>
      <c r="I68" s="252" t="s">
        <v>120</v>
      </c>
      <c r="J68" s="252" t="s">
        <v>120</v>
      </c>
      <c r="K68" s="252" t="s">
        <v>120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 t="s">
        <v>120</v>
      </c>
      <c r="R68" s="252" t="s">
        <v>120</v>
      </c>
      <c r="S68" s="252" t="s">
        <v>120</v>
      </c>
      <c r="T68" s="252" t="s">
        <v>120</v>
      </c>
      <c r="U68" s="252" t="s">
        <v>120</v>
      </c>
      <c r="V68" s="252" t="s">
        <v>120</v>
      </c>
      <c r="W68" s="252" t="s">
        <v>120</v>
      </c>
      <c r="X68" s="252" t="s">
        <v>120</v>
      </c>
      <c r="Y68" s="252" t="s">
        <v>120</v>
      </c>
      <c r="Z68" s="252" t="s">
        <v>120</v>
      </c>
      <c r="AA68" s="252" t="s">
        <v>120</v>
      </c>
      <c r="AB68" s="20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3">SUM(AC68:AF68)</f>
        <v>0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 t="s">
        <v>120</v>
      </c>
      <c r="H69" s="252" t="s">
        <v>120</v>
      </c>
      <c r="I69" s="252" t="s">
        <v>120</v>
      </c>
      <c r="J69" s="252" t="s">
        <v>120</v>
      </c>
      <c r="K69" s="252" t="s">
        <v>120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 t="s">
        <v>120</v>
      </c>
      <c r="R69" s="252" t="s">
        <v>120</v>
      </c>
      <c r="S69" s="252" t="s">
        <v>120</v>
      </c>
      <c r="T69" s="252" t="s">
        <v>120</v>
      </c>
      <c r="U69" s="252" t="s">
        <v>120</v>
      </c>
      <c r="V69" s="252" t="s">
        <v>120</v>
      </c>
      <c r="W69" s="252" t="s">
        <v>120</v>
      </c>
      <c r="X69" s="252" t="s">
        <v>120</v>
      </c>
      <c r="Y69" s="252" t="s">
        <v>120</v>
      </c>
      <c r="Z69" s="252" t="s">
        <v>120</v>
      </c>
      <c r="AA69" s="252" t="s">
        <v>120</v>
      </c>
      <c r="AB69" s="20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3"/>
        <v>0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 t="s">
        <v>120</v>
      </c>
      <c r="H70" s="252" t="s">
        <v>120</v>
      </c>
      <c r="I70" s="252" t="s">
        <v>120</v>
      </c>
      <c r="J70" s="252" t="s">
        <v>120</v>
      </c>
      <c r="K70" s="252" t="s">
        <v>120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 t="s">
        <v>120</v>
      </c>
      <c r="R70" s="252" t="s">
        <v>120</v>
      </c>
      <c r="S70" s="252" t="s">
        <v>120</v>
      </c>
      <c r="T70" s="252" t="s">
        <v>120</v>
      </c>
      <c r="U70" s="252" t="s">
        <v>120</v>
      </c>
      <c r="V70" s="252" t="s">
        <v>120</v>
      </c>
      <c r="W70" s="252" t="s">
        <v>120</v>
      </c>
      <c r="X70" s="252" t="s">
        <v>120</v>
      </c>
      <c r="Y70" s="252" t="s">
        <v>120</v>
      </c>
      <c r="Z70" s="252" t="s">
        <v>120</v>
      </c>
      <c r="AA70" s="252" t="s">
        <v>120</v>
      </c>
      <c r="AB70" s="20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3"/>
        <v>0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 t="s">
        <v>120</v>
      </c>
      <c r="H71" s="252" t="s">
        <v>120</v>
      </c>
      <c r="I71" s="252" t="s">
        <v>120</v>
      </c>
      <c r="J71" s="252" t="s">
        <v>120</v>
      </c>
      <c r="K71" s="252" t="s">
        <v>120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 t="s">
        <v>120</v>
      </c>
      <c r="R71" s="252" t="s">
        <v>120</v>
      </c>
      <c r="S71" s="252" t="s">
        <v>120</v>
      </c>
      <c r="T71" s="252" t="s">
        <v>120</v>
      </c>
      <c r="U71" s="252" t="s">
        <v>120</v>
      </c>
      <c r="V71" s="252" t="s">
        <v>120</v>
      </c>
      <c r="W71" s="252" t="s">
        <v>120</v>
      </c>
      <c r="X71" s="252" t="s">
        <v>120</v>
      </c>
      <c r="Y71" s="252" t="s">
        <v>120</v>
      </c>
      <c r="Z71" s="252" t="s">
        <v>120</v>
      </c>
      <c r="AA71" s="252" t="s">
        <v>120</v>
      </c>
      <c r="AB71" s="20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3"/>
        <v>0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882.13125000000002</v>
      </c>
      <c r="AE74" s="284">
        <f>SUBTOTAL(9,AE75:AE80)</f>
        <v>0</v>
      </c>
      <c r="AF74" s="284">
        <f>SUBTOTAL(9,AF75:AF80)</f>
        <v>0</v>
      </c>
      <c r="AG74" s="284">
        <f>SUBTOTAL(9,AG75:AG80)</f>
        <v>882.13125000000002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>
        <v>0.609375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 t="s">
        <v>120</v>
      </c>
      <c r="U75" s="252" t="s">
        <v>120</v>
      </c>
      <c r="V75" s="252" t="s">
        <v>120</v>
      </c>
      <c r="W75" s="252" t="s">
        <v>120</v>
      </c>
      <c r="X75" s="252" t="s">
        <v>120</v>
      </c>
      <c r="Y75" s="252" t="s">
        <v>120</v>
      </c>
      <c r="Z75" s="252" t="s">
        <v>120</v>
      </c>
      <c r="AA75" s="252" t="s">
        <v>120</v>
      </c>
      <c r="AB75" s="205"/>
      <c r="AC75" s="213">
        <f>IFERROR($G75*'Q (t)'!$G75/1000,0)</f>
        <v>0</v>
      </c>
      <c r="AD75" s="213">
        <f>SUMPRODUCT($H75:$O75,'Q (t)'!$H75:$O75)/100</f>
        <v>609.375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609.375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>
        <v>0.609375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 t="s">
        <v>120</v>
      </c>
      <c r="U76" s="252" t="s">
        <v>120</v>
      </c>
      <c r="V76" s="252" t="s">
        <v>120</v>
      </c>
      <c r="W76" s="252" t="s">
        <v>120</v>
      </c>
      <c r="X76" s="252" t="s">
        <v>120</v>
      </c>
      <c r="Y76" s="252" t="s">
        <v>120</v>
      </c>
      <c r="Z76" s="252" t="s">
        <v>120</v>
      </c>
      <c r="AA76" s="252" t="s">
        <v>120</v>
      </c>
      <c r="AB76" s="205"/>
      <c r="AC76" s="213">
        <f>IFERROR($G76*'Q (t)'!$G76/1000,0)</f>
        <v>0</v>
      </c>
      <c r="AD76" s="213">
        <f>SUMPRODUCT($H76:$O76,'Q (t)'!$H76:$O76)/100</f>
        <v>60.9375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60.9375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>
        <v>0.60450000000000004</v>
      </c>
      <c r="M77" s="252">
        <v>0.60450000000000004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 t="s">
        <v>120</v>
      </c>
      <c r="U77" s="252" t="s">
        <v>120</v>
      </c>
      <c r="V77" s="252" t="s">
        <v>120</v>
      </c>
      <c r="W77" s="252" t="s">
        <v>120</v>
      </c>
      <c r="X77" s="252" t="s">
        <v>120</v>
      </c>
      <c r="Y77" s="252" t="s">
        <v>120</v>
      </c>
      <c r="Z77" s="252" t="s">
        <v>120</v>
      </c>
      <c r="AA77" s="252" t="s">
        <v>120</v>
      </c>
      <c r="AB77" s="211"/>
      <c r="AC77" s="213">
        <f>IFERROR($G77*'Q (t)'!$G77/1000,0)</f>
        <v>0</v>
      </c>
      <c r="AD77" s="213">
        <f>SUMPRODUCT($H77:$O77,'Q (t)'!$H77:$O77)/100</f>
        <v>181.35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181.35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>
        <v>0.609375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 t="s">
        <v>120</v>
      </c>
      <c r="U78" s="252" t="s">
        <v>120</v>
      </c>
      <c r="V78" s="252" t="s">
        <v>120</v>
      </c>
      <c r="W78" s="252" t="s">
        <v>120</v>
      </c>
      <c r="X78" s="252" t="s">
        <v>120</v>
      </c>
      <c r="Y78" s="252" t="s">
        <v>120</v>
      </c>
      <c r="Z78" s="252" t="s">
        <v>120</v>
      </c>
      <c r="AA78" s="252" t="s">
        <v>120</v>
      </c>
      <c r="AB78" s="211"/>
      <c r="AC78" s="213">
        <f>IFERROR($G78*'Q (t)'!$G78/1000,0)</f>
        <v>0</v>
      </c>
      <c r="AD78" s="213">
        <f>SUMPRODUCT($H78:$O78,'Q (t)'!$H78:$O78)/100</f>
        <v>30.46875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30.46875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1.828125</v>
      </c>
      <c r="I82" s="281">
        <f t="shared" si="5"/>
        <v>19.344000000000005</v>
      </c>
      <c r="J82" s="281">
        <f t="shared" si="5"/>
        <v>19.344000000000005</v>
      </c>
      <c r="K82" s="281">
        <f t="shared" si="5"/>
        <v>19.344000000000005</v>
      </c>
      <c r="L82" s="281">
        <f t="shared" si="5"/>
        <v>4.2314999999999996</v>
      </c>
      <c r="M82" s="281">
        <f t="shared" si="5"/>
        <v>4.1832362134611891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0</v>
      </c>
      <c r="R82" s="281">
        <f t="shared" si="5"/>
        <v>0</v>
      </c>
      <c r="S82" s="281">
        <f t="shared" si="5"/>
        <v>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87979.453384611974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87979.453384611974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0</v>
      </c>
      <c r="I85" s="297">
        <f t="shared" si="6"/>
        <v>2.4180000000000001</v>
      </c>
      <c r="J85" s="297">
        <f t="shared" si="6"/>
        <v>2.4180000000000001</v>
      </c>
      <c r="K85" s="297">
        <f t="shared" si="6"/>
        <v>2.4180000000000001</v>
      </c>
      <c r="L85" s="297">
        <f t="shared" si="6"/>
        <v>3.6269999999999998</v>
      </c>
      <c r="M85" s="297">
        <f t="shared" si="6"/>
        <v>3.5787362134611893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40157.897134611885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40157.897134611885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1.2090000000000001</v>
      </c>
      <c r="J86" s="297">
        <f t="shared" si="7"/>
        <v>1.2090000000000001</v>
      </c>
      <c r="K86" s="297">
        <f t="shared" si="7"/>
        <v>1.2090000000000001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</v>
      </c>
      <c r="R86" s="297">
        <f t="shared" si="7"/>
        <v>0</v>
      </c>
      <c r="S86" s="297">
        <f t="shared" si="7"/>
        <v>0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22608.3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22608.3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6.044999999999999</v>
      </c>
      <c r="J87" s="297">
        <f t="shared" si="8"/>
        <v>6.044999999999999</v>
      </c>
      <c r="K87" s="297">
        <f t="shared" si="8"/>
        <v>6.044999999999999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0</v>
      </c>
      <c r="R87" s="297">
        <f t="shared" si="8"/>
        <v>0</v>
      </c>
      <c r="S87" s="297">
        <f t="shared" si="8"/>
        <v>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13208.324999999995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13208.324999999995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9.6719999999999988</v>
      </c>
      <c r="J88" s="297">
        <f t="shared" si="9"/>
        <v>9.6719999999999988</v>
      </c>
      <c r="K88" s="297">
        <f t="shared" si="9"/>
        <v>9.6719999999999988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0</v>
      </c>
      <c r="R88" s="297">
        <f t="shared" si="9"/>
        <v>0</v>
      </c>
      <c r="S88" s="297">
        <f t="shared" si="9"/>
        <v>0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11122.799999999997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11122.799999999997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</v>
      </c>
      <c r="R89" s="297">
        <f t="shared" si="10"/>
        <v>0</v>
      </c>
      <c r="S89" s="297">
        <f t="shared" si="10"/>
        <v>0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1.828125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0.60450000000000004</v>
      </c>
      <c r="M90" s="297">
        <f t="shared" si="11"/>
        <v>0.60450000000000004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882.13125000000002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882.13125000000002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1.828125</v>
      </c>
      <c r="I93" s="330">
        <f t="shared" si="12"/>
        <v>19.343999999999998</v>
      </c>
      <c r="J93" s="330">
        <f t="shared" si="12"/>
        <v>19.343999999999998</v>
      </c>
      <c r="K93" s="330">
        <f t="shared" si="12"/>
        <v>19.343999999999998</v>
      </c>
      <c r="L93" s="330">
        <f t="shared" si="12"/>
        <v>4.2314999999999996</v>
      </c>
      <c r="M93" s="330">
        <f t="shared" si="12"/>
        <v>4.1832362134611891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0</v>
      </c>
      <c r="R93" s="330">
        <f t="shared" si="12"/>
        <v>0</v>
      </c>
      <c r="S93" s="330">
        <f t="shared" si="12"/>
        <v>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87979.453384611887</v>
      </c>
      <c r="AE93" s="323">
        <f>SUM(AE85:AE92)</f>
        <v>0</v>
      </c>
      <c r="AF93" s="323">
        <f>SUM(AF85:AF92)</f>
        <v>0</v>
      </c>
      <c r="AG93" s="323">
        <f>SUM(AG85:AG92)</f>
        <v>87979.453384611887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68.274861213461179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87979.453384611887</v>
      </c>
      <c r="AG94" s="322">
        <f>SUM(AC93:AF93)</f>
        <v>87979.453384611887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34">
        <f>SUM(G93:S93)</f>
        <v>68.274861213461179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87979.453384611887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33:33" x14ac:dyDescent="0.2"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81:S81">
    <cfRule type="cellIs" dxfId="420" priority="81" operator="equal">
      <formula>""</formula>
    </cfRule>
    <cfRule type="expression" dxfId="419" priority="82">
      <formula>$G$7=""</formula>
    </cfRule>
  </conditionalFormatting>
  <conditionalFormatting sqref="T81:W81">
    <cfRule type="cellIs" dxfId="418" priority="79" operator="equal">
      <formula>""</formula>
    </cfRule>
    <cfRule type="expression" dxfId="417" priority="80">
      <formula>$G$7=""</formula>
    </cfRule>
  </conditionalFormatting>
  <conditionalFormatting sqref="X81:AA81">
    <cfRule type="cellIs" dxfId="416" priority="77" operator="equal">
      <formula>""</formula>
    </cfRule>
    <cfRule type="expression" dxfId="415" priority="78">
      <formula>$G$7=""</formula>
    </cfRule>
  </conditionalFormatting>
  <conditionalFormatting sqref="G96:S96">
    <cfRule type="cellIs" dxfId="414" priority="76" stopIfTrue="1" operator="notEqual">
      <formula>TRUE</formula>
    </cfRule>
  </conditionalFormatting>
  <conditionalFormatting sqref="T96:AA96">
    <cfRule type="cellIs" dxfId="413" priority="75" stopIfTrue="1" operator="notEqual">
      <formula>TRUE</formula>
    </cfRule>
  </conditionalFormatting>
  <conditionalFormatting sqref="AC96:AF96">
    <cfRule type="cellIs" dxfId="412" priority="74" stopIfTrue="1" operator="notEqual">
      <formula>TRUE</formula>
    </cfRule>
  </conditionalFormatting>
  <conditionalFormatting sqref="AG96">
    <cfRule type="cellIs" dxfId="411" priority="73" stopIfTrue="1" operator="notEqual">
      <formula>TRUE</formula>
    </cfRule>
  </conditionalFormatting>
  <conditionalFormatting sqref="G15:S28">
    <cfRule type="cellIs" dxfId="410" priority="65" operator="equal">
      <formula>""</formula>
    </cfRule>
    <cfRule type="expression" dxfId="409" priority="66">
      <formula>$G$7=""</formula>
    </cfRule>
  </conditionalFormatting>
  <conditionalFormatting sqref="T15:W28">
    <cfRule type="cellIs" dxfId="408" priority="63" operator="equal">
      <formula>""</formula>
    </cfRule>
    <cfRule type="expression" dxfId="407" priority="64">
      <formula>$G$7=""</formula>
    </cfRule>
  </conditionalFormatting>
  <conditionalFormatting sqref="X15:AA28">
    <cfRule type="cellIs" dxfId="406" priority="61" operator="equal">
      <formula>""</formula>
    </cfRule>
    <cfRule type="expression" dxfId="405" priority="62">
      <formula>$G$7=""</formula>
    </cfRule>
  </conditionalFormatting>
  <conditionalFormatting sqref="G32:S33">
    <cfRule type="cellIs" dxfId="404" priority="59" operator="equal">
      <formula>""</formula>
    </cfRule>
    <cfRule type="expression" dxfId="403" priority="60">
      <formula>$G$7=""</formula>
    </cfRule>
  </conditionalFormatting>
  <conditionalFormatting sqref="T32:W33">
    <cfRule type="cellIs" dxfId="402" priority="57" operator="equal">
      <formula>""</formula>
    </cfRule>
    <cfRule type="expression" dxfId="401" priority="58">
      <formula>$G$7=""</formula>
    </cfRule>
  </conditionalFormatting>
  <conditionalFormatting sqref="X32:AA33">
    <cfRule type="cellIs" dxfId="400" priority="55" operator="equal">
      <formula>""</formula>
    </cfRule>
    <cfRule type="expression" dxfId="399" priority="56">
      <formula>$G$7=""</formula>
    </cfRule>
  </conditionalFormatting>
  <conditionalFormatting sqref="G45:S46">
    <cfRule type="cellIs" dxfId="398" priority="53" operator="equal">
      <formula>""</formula>
    </cfRule>
    <cfRule type="expression" dxfId="397" priority="54">
      <formula>$G$7=""</formula>
    </cfRule>
  </conditionalFormatting>
  <conditionalFormatting sqref="T45:W46">
    <cfRule type="cellIs" dxfId="396" priority="51" operator="equal">
      <formula>""</formula>
    </cfRule>
    <cfRule type="expression" dxfId="395" priority="52">
      <formula>$G$7=""</formula>
    </cfRule>
  </conditionalFormatting>
  <conditionalFormatting sqref="X45:AA46">
    <cfRule type="cellIs" dxfId="394" priority="49" operator="equal">
      <formula>""</formula>
    </cfRule>
    <cfRule type="expression" dxfId="393" priority="50">
      <formula>$G$7=""</formula>
    </cfRule>
  </conditionalFormatting>
  <conditionalFormatting sqref="G65:S66">
    <cfRule type="cellIs" dxfId="392" priority="47" operator="equal">
      <formula>""</formula>
    </cfRule>
    <cfRule type="expression" dxfId="391" priority="48">
      <formula>$G$7=""</formula>
    </cfRule>
  </conditionalFormatting>
  <conditionalFormatting sqref="T65:W66">
    <cfRule type="cellIs" dxfId="390" priority="45" operator="equal">
      <formula>""</formula>
    </cfRule>
    <cfRule type="expression" dxfId="389" priority="46">
      <formula>$G$7=""</formula>
    </cfRule>
  </conditionalFormatting>
  <conditionalFormatting sqref="X65:AA66">
    <cfRule type="cellIs" dxfId="388" priority="43" operator="equal">
      <formula>""</formula>
    </cfRule>
    <cfRule type="expression" dxfId="387" priority="44">
      <formula>$G$7=""</formula>
    </cfRule>
  </conditionalFormatting>
  <conditionalFormatting sqref="G72:S73">
    <cfRule type="cellIs" dxfId="386" priority="41" operator="equal">
      <formula>""</formula>
    </cfRule>
    <cfRule type="expression" dxfId="385" priority="42">
      <formula>$G$7=""</formula>
    </cfRule>
  </conditionalFormatting>
  <conditionalFormatting sqref="T72:W73">
    <cfRule type="cellIs" dxfId="384" priority="39" operator="equal">
      <formula>""</formula>
    </cfRule>
    <cfRule type="expression" dxfId="383" priority="40">
      <formula>$G$7=""</formula>
    </cfRule>
  </conditionalFormatting>
  <conditionalFormatting sqref="X72:AA73">
    <cfRule type="cellIs" dxfId="382" priority="37" operator="equal">
      <formula>""</formula>
    </cfRule>
    <cfRule type="expression" dxfId="381" priority="38">
      <formula>$G$7=""</formula>
    </cfRule>
  </conditionalFormatting>
  <conditionalFormatting sqref="G79:S80">
    <cfRule type="cellIs" dxfId="380" priority="35" operator="equal">
      <formula>""</formula>
    </cfRule>
    <cfRule type="expression" dxfId="379" priority="36">
      <formula>$G$7=""</formula>
    </cfRule>
  </conditionalFormatting>
  <conditionalFormatting sqref="T79:W80">
    <cfRule type="cellIs" dxfId="378" priority="33" operator="equal">
      <formula>""</formula>
    </cfRule>
    <cfRule type="expression" dxfId="377" priority="34">
      <formula>$G$7=""</formula>
    </cfRule>
  </conditionalFormatting>
  <conditionalFormatting sqref="X79:AA80">
    <cfRule type="cellIs" dxfId="376" priority="31" operator="equal">
      <formula>""</formula>
    </cfRule>
    <cfRule type="expression" dxfId="375" priority="32">
      <formula>$G$7=""</formula>
    </cfRule>
  </conditionalFormatting>
  <conditionalFormatting sqref="G30:S31">
    <cfRule type="cellIs" dxfId="374" priority="29" operator="equal">
      <formula>""</formula>
    </cfRule>
    <cfRule type="expression" dxfId="373" priority="30">
      <formula>$G$7=""</formula>
    </cfRule>
  </conditionalFormatting>
  <conditionalFormatting sqref="T30:W31">
    <cfRule type="cellIs" dxfId="372" priority="27" operator="equal">
      <formula>""</formula>
    </cfRule>
    <cfRule type="expression" dxfId="371" priority="28">
      <formula>$G$7=""</formula>
    </cfRule>
  </conditionalFormatting>
  <conditionalFormatting sqref="X30:AA31">
    <cfRule type="cellIs" dxfId="370" priority="25" operator="equal">
      <formula>""</formula>
    </cfRule>
    <cfRule type="expression" dxfId="369" priority="26">
      <formula>$G$7=""</formula>
    </cfRule>
  </conditionalFormatting>
  <conditionalFormatting sqref="G35:S44">
    <cfRule type="cellIs" dxfId="368" priority="23" operator="equal">
      <formula>""</formula>
    </cfRule>
    <cfRule type="expression" dxfId="367" priority="24">
      <formula>$G$7=""</formula>
    </cfRule>
  </conditionalFormatting>
  <conditionalFormatting sqref="T35:W44">
    <cfRule type="cellIs" dxfId="366" priority="21" operator="equal">
      <formula>""</formula>
    </cfRule>
    <cfRule type="expression" dxfId="365" priority="22">
      <formula>$G$7=""</formula>
    </cfRule>
  </conditionalFormatting>
  <conditionalFormatting sqref="X35:AA44">
    <cfRule type="cellIs" dxfId="364" priority="19" operator="equal">
      <formula>""</formula>
    </cfRule>
    <cfRule type="expression" dxfId="363" priority="20">
      <formula>$G$7=""</formula>
    </cfRule>
  </conditionalFormatting>
  <conditionalFormatting sqref="G48:S64">
    <cfRule type="cellIs" dxfId="362" priority="17" operator="equal">
      <formula>""</formula>
    </cfRule>
    <cfRule type="expression" dxfId="361" priority="18">
      <formula>$G$7=""</formula>
    </cfRule>
  </conditionalFormatting>
  <conditionalFormatting sqref="T48:W64">
    <cfRule type="cellIs" dxfId="360" priority="15" operator="equal">
      <formula>""</formula>
    </cfRule>
    <cfRule type="expression" dxfId="359" priority="16">
      <formula>$G$7=""</formula>
    </cfRule>
  </conditionalFormatting>
  <conditionalFormatting sqref="X48:AA64">
    <cfRule type="cellIs" dxfId="358" priority="13" operator="equal">
      <formula>""</formula>
    </cfRule>
    <cfRule type="expression" dxfId="357" priority="14">
      <formula>$G$7=""</formula>
    </cfRule>
  </conditionalFormatting>
  <conditionalFormatting sqref="G68:S71">
    <cfRule type="cellIs" dxfId="356" priority="11" operator="equal">
      <formula>""</formula>
    </cfRule>
    <cfRule type="expression" dxfId="355" priority="12">
      <formula>$G$7=""</formula>
    </cfRule>
  </conditionalFormatting>
  <conditionalFormatting sqref="T68:W71">
    <cfRule type="cellIs" dxfId="354" priority="9" operator="equal">
      <formula>""</formula>
    </cfRule>
    <cfRule type="expression" dxfId="353" priority="10">
      <formula>$G$7=""</formula>
    </cfRule>
  </conditionalFormatting>
  <conditionalFormatting sqref="X68:AA71">
    <cfRule type="cellIs" dxfId="352" priority="7" operator="equal">
      <formula>""</formula>
    </cfRule>
    <cfRule type="expression" dxfId="351" priority="8">
      <formula>$G$7=""</formula>
    </cfRule>
  </conditionalFormatting>
  <conditionalFormatting sqref="G75:S78">
    <cfRule type="cellIs" dxfId="350" priority="5" operator="equal">
      <formula>""</formula>
    </cfRule>
    <cfRule type="expression" dxfId="349" priority="6">
      <formula>$G$7=""</formula>
    </cfRule>
  </conditionalFormatting>
  <conditionalFormatting sqref="T75:W78">
    <cfRule type="cellIs" dxfId="348" priority="3" operator="equal">
      <formula>""</formula>
    </cfRule>
    <cfRule type="expression" dxfId="347" priority="4">
      <formula>$G$7=""</formula>
    </cfRule>
  </conditionalFormatting>
  <conditionalFormatting sqref="X75:AA78">
    <cfRule type="cellIs" dxfId="346" priority="1" operator="equal">
      <formula>""</formula>
    </cfRule>
    <cfRule type="expression" dxfId="345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7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AG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1" sqref="I1"/>
    </sheetView>
  </sheetViews>
  <sheetFormatPr defaultRowHeight="12.75" x14ac:dyDescent="0.2"/>
  <cols>
    <col min="1" max="1" width="1.4257812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226"/>
      <c r="AD2" s="226"/>
      <c r="AE2" s="226"/>
      <c r="AF2" s="226"/>
      <c r="AG2" s="227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226"/>
      <c r="AD3" s="226"/>
      <c r="AE3" s="226"/>
      <c r="AF3" s="226"/>
      <c r="AG3" s="227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226"/>
      <c r="AD4" s="226"/>
      <c r="AE4" s="226"/>
      <c r="AF4" s="226"/>
      <c r="AG4" s="227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226"/>
      <c r="AD5" s="226"/>
      <c r="AE5" s="226"/>
      <c r="AF5" s="226"/>
      <c r="AG5" s="227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150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0</v>
      </c>
      <c r="AD9" s="349">
        <f>AD82</f>
        <v>0</v>
      </c>
      <c r="AE9" s="349">
        <f>AE82</f>
        <v>0</v>
      </c>
      <c r="AF9" s="349">
        <f>AF82</f>
        <v>0</v>
      </c>
      <c r="AG9" s="407">
        <f>AG82</f>
        <v>0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151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149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0</v>
      </c>
      <c r="AD14" s="284">
        <f>SUBTOTAL(9,AD15:AD28)</f>
        <v>0</v>
      </c>
      <c r="AE14" s="284">
        <f>SUBTOTAL(9,AE15:AE28)</f>
        <v>0</v>
      </c>
      <c r="AF14" s="284">
        <f>SUBTOTAL(9,AF15:AF28)</f>
        <v>0</v>
      </c>
      <c r="AG14" s="284">
        <f>SUBTOTAL(9,AG15:AG28)</f>
        <v>0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 t="s">
        <v>120</v>
      </c>
      <c r="M15" s="252" t="s">
        <v>120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 t="s">
        <v>120</v>
      </c>
      <c r="U15" s="252" t="s">
        <v>120</v>
      </c>
      <c r="V15" s="252" t="s">
        <v>120</v>
      </c>
      <c r="W15" s="252" t="s">
        <v>120</v>
      </c>
      <c r="X15" s="252" t="s">
        <v>120</v>
      </c>
      <c r="Y15" s="252" t="s">
        <v>120</v>
      </c>
      <c r="Z15" s="252" t="s">
        <v>120</v>
      </c>
      <c r="AA15" s="252" t="s">
        <v>120</v>
      </c>
      <c r="AB15" s="205"/>
      <c r="AC15" s="213">
        <f>IFERROR($G15*'Q (t)'!$G15/1000,0)</f>
        <v>0</v>
      </c>
      <c r="AD15" s="213">
        <f>SUMPRODUCT($H15:$O15,'Q (t)'!$H15:$O15)/100</f>
        <v>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0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 t="s">
        <v>120</v>
      </c>
      <c r="I16" s="252" t="s">
        <v>120</v>
      </c>
      <c r="J16" s="252" t="s">
        <v>120</v>
      </c>
      <c r="K16" s="252" t="s">
        <v>120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 t="s">
        <v>120</v>
      </c>
      <c r="U16" s="252" t="s">
        <v>120</v>
      </c>
      <c r="V16" s="252" t="s">
        <v>120</v>
      </c>
      <c r="W16" s="252" t="s">
        <v>120</v>
      </c>
      <c r="X16" s="252" t="s">
        <v>120</v>
      </c>
      <c r="Y16" s="252" t="s">
        <v>120</v>
      </c>
      <c r="Z16" s="252" t="s">
        <v>120</v>
      </c>
      <c r="AA16" s="252" t="s">
        <v>120</v>
      </c>
      <c r="AB16" s="205"/>
      <c r="AC16" s="213">
        <f>IFERROR($G16*'Q (t)'!$G16/1000,0)</f>
        <v>0</v>
      </c>
      <c r="AD16" s="213">
        <f>SUMPRODUCT($H16:$O16,'Q (t)'!$H16:$O16)/100</f>
        <v>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0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 t="s">
        <v>120</v>
      </c>
      <c r="I17" s="252" t="s">
        <v>120</v>
      </c>
      <c r="J17" s="252" t="s">
        <v>120</v>
      </c>
      <c r="K17" s="252" t="s">
        <v>120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 t="s">
        <v>120</v>
      </c>
      <c r="U17" s="252" t="s">
        <v>120</v>
      </c>
      <c r="V17" s="252" t="s">
        <v>120</v>
      </c>
      <c r="W17" s="252" t="s">
        <v>120</v>
      </c>
      <c r="X17" s="252" t="s">
        <v>120</v>
      </c>
      <c r="Y17" s="252" t="s">
        <v>120</v>
      </c>
      <c r="Z17" s="252" t="s">
        <v>120</v>
      </c>
      <c r="AA17" s="252" t="s">
        <v>120</v>
      </c>
      <c r="AB17" s="205"/>
      <c r="AC17" s="213">
        <f>IFERROR($G17*'Q (t)'!$G17/1000,0)</f>
        <v>0</v>
      </c>
      <c r="AD17" s="213">
        <f>SUMPRODUCT($H17:$O17,'Q (t)'!$H17:$O17)/100</f>
        <v>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0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 t="s">
        <v>120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 t="s">
        <v>120</v>
      </c>
      <c r="U18" s="252" t="s">
        <v>120</v>
      </c>
      <c r="V18" s="252" t="s">
        <v>120</v>
      </c>
      <c r="W18" s="252" t="s">
        <v>120</v>
      </c>
      <c r="X18" s="252" t="s">
        <v>120</v>
      </c>
      <c r="Y18" s="252" t="s">
        <v>120</v>
      </c>
      <c r="Z18" s="252" t="s">
        <v>120</v>
      </c>
      <c r="AA18" s="252" t="s">
        <v>120</v>
      </c>
      <c r="AB18" s="20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 t="s">
        <v>120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 t="s">
        <v>120</v>
      </c>
      <c r="U19" s="252" t="s">
        <v>120</v>
      </c>
      <c r="V19" s="252" t="s">
        <v>120</v>
      </c>
      <c r="W19" s="252" t="s">
        <v>120</v>
      </c>
      <c r="X19" s="252" t="s">
        <v>120</v>
      </c>
      <c r="Y19" s="252" t="s">
        <v>120</v>
      </c>
      <c r="Z19" s="252" t="s">
        <v>120</v>
      </c>
      <c r="AA19" s="252" t="s">
        <v>120</v>
      </c>
      <c r="AB19" s="20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 t="s">
        <v>120</v>
      </c>
      <c r="I20" s="252" t="s">
        <v>120</v>
      </c>
      <c r="J20" s="252" t="s">
        <v>120</v>
      </c>
      <c r="K20" s="252" t="s">
        <v>120</v>
      </c>
      <c r="L20" s="252" t="s">
        <v>120</v>
      </c>
      <c r="M20" s="252" t="s">
        <v>120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 t="s">
        <v>120</v>
      </c>
      <c r="U20" s="252" t="s">
        <v>120</v>
      </c>
      <c r="V20" s="252" t="s">
        <v>120</v>
      </c>
      <c r="W20" s="252" t="s">
        <v>120</v>
      </c>
      <c r="X20" s="252" t="s">
        <v>120</v>
      </c>
      <c r="Y20" s="252" t="s">
        <v>120</v>
      </c>
      <c r="Z20" s="252" t="s">
        <v>120</v>
      </c>
      <c r="AA20" s="252" t="s">
        <v>120</v>
      </c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 t="s">
        <v>120</v>
      </c>
      <c r="I21" s="252" t="s">
        <v>120</v>
      </c>
      <c r="J21" s="252" t="s">
        <v>120</v>
      </c>
      <c r="K21" s="252" t="s">
        <v>120</v>
      </c>
      <c r="L21" s="252" t="s">
        <v>120</v>
      </c>
      <c r="M21" s="252" t="s">
        <v>120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 t="s">
        <v>120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 t="s">
        <v>120</v>
      </c>
      <c r="M22" s="252" t="s">
        <v>120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 t="s">
        <v>120</v>
      </c>
      <c r="U22" s="252" t="s">
        <v>120</v>
      </c>
      <c r="V22" s="252" t="s">
        <v>120</v>
      </c>
      <c r="W22" s="252" t="s">
        <v>120</v>
      </c>
      <c r="X22" s="252" t="s">
        <v>120</v>
      </c>
      <c r="Y22" s="252" t="s">
        <v>120</v>
      </c>
      <c r="Z22" s="252" t="s">
        <v>120</v>
      </c>
      <c r="AA22" s="252" t="s">
        <v>120</v>
      </c>
      <c r="AB22" s="205"/>
      <c r="AC22" s="213">
        <f>IFERROR($G22*'Q (t)'!$G22/1000,0)</f>
        <v>0</v>
      </c>
      <c r="AD22" s="213">
        <f>SUMPRODUCT($H22:$O22,'Q (t)'!$H22:$O22)/100</f>
        <v>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0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 t="s">
        <v>120</v>
      </c>
      <c r="I23" s="252" t="s">
        <v>120</v>
      </c>
      <c r="J23" s="252" t="s">
        <v>120</v>
      </c>
      <c r="K23" s="252" t="s">
        <v>120</v>
      </c>
      <c r="L23" s="252" t="s">
        <v>120</v>
      </c>
      <c r="M23" s="252" t="s">
        <v>120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 t="s">
        <v>120</v>
      </c>
      <c r="U23" s="252" t="s">
        <v>120</v>
      </c>
      <c r="V23" s="252" t="s">
        <v>120</v>
      </c>
      <c r="W23" s="252" t="s">
        <v>120</v>
      </c>
      <c r="X23" s="252" t="s">
        <v>120</v>
      </c>
      <c r="Y23" s="252" t="s">
        <v>120</v>
      </c>
      <c r="Z23" s="252" t="s">
        <v>120</v>
      </c>
      <c r="AA23" s="252" t="s">
        <v>120</v>
      </c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 t="s">
        <v>120</v>
      </c>
      <c r="I24" s="252" t="s">
        <v>120</v>
      </c>
      <c r="J24" s="252" t="s">
        <v>120</v>
      </c>
      <c r="K24" s="252" t="s">
        <v>120</v>
      </c>
      <c r="L24" s="252" t="s">
        <v>120</v>
      </c>
      <c r="M24" s="252" t="s">
        <v>120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 t="s">
        <v>120</v>
      </c>
      <c r="U24" s="252" t="s">
        <v>120</v>
      </c>
      <c r="V24" s="252" t="s">
        <v>120</v>
      </c>
      <c r="W24" s="252" t="s">
        <v>120</v>
      </c>
      <c r="X24" s="252" t="s">
        <v>120</v>
      </c>
      <c r="Y24" s="252" t="s">
        <v>120</v>
      </c>
      <c r="Z24" s="252" t="s">
        <v>120</v>
      </c>
      <c r="AA24" s="252" t="s">
        <v>120</v>
      </c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 t="s">
        <v>120</v>
      </c>
      <c r="I25" s="252" t="s">
        <v>120</v>
      </c>
      <c r="J25" s="252" t="s">
        <v>120</v>
      </c>
      <c r="K25" s="252" t="s">
        <v>120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 t="s">
        <v>120</v>
      </c>
      <c r="U25" s="252" t="s">
        <v>120</v>
      </c>
      <c r="V25" s="252" t="s">
        <v>120</v>
      </c>
      <c r="W25" s="252" t="s">
        <v>120</v>
      </c>
      <c r="X25" s="252" t="s">
        <v>120</v>
      </c>
      <c r="Y25" s="252" t="s">
        <v>120</v>
      </c>
      <c r="Z25" s="252" t="s">
        <v>120</v>
      </c>
      <c r="AA25" s="252" t="s">
        <v>120</v>
      </c>
      <c r="AB25" s="205"/>
      <c r="AC25" s="213">
        <f>IFERROR($G25*'Q (t)'!$G25/1000,0)</f>
        <v>0</v>
      </c>
      <c r="AD25" s="213">
        <f>SUMPRODUCT($H25:$O25,'Q (t)'!$H25:$O25)/100</f>
        <v>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0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 t="s">
        <v>120</v>
      </c>
      <c r="I26" s="252" t="s">
        <v>120</v>
      </c>
      <c r="J26" s="252" t="s">
        <v>120</v>
      </c>
      <c r="K26" s="252" t="s">
        <v>120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 t="s">
        <v>120</v>
      </c>
      <c r="U26" s="252" t="s">
        <v>120</v>
      </c>
      <c r="V26" s="252" t="s">
        <v>120</v>
      </c>
      <c r="W26" s="252" t="s">
        <v>120</v>
      </c>
      <c r="X26" s="252" t="s">
        <v>120</v>
      </c>
      <c r="Y26" s="252" t="s">
        <v>120</v>
      </c>
      <c r="Z26" s="252" t="s">
        <v>120</v>
      </c>
      <c r="AA26" s="252" t="s">
        <v>120</v>
      </c>
      <c r="AB26" s="205"/>
      <c r="AC26" s="213">
        <f>IFERROR($G26*'Q (t)'!$G26/1000,0)</f>
        <v>0</v>
      </c>
      <c r="AD26" s="213">
        <f>SUMPRODUCT($H26:$O26,'Q (t)'!$H26:$O26)/100</f>
        <v>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0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0</v>
      </c>
      <c r="AD29" s="284">
        <f>SUBTOTAL(9,AD30:AD33)</f>
        <v>0</v>
      </c>
      <c r="AE29" s="284">
        <f>SUBTOTAL(9,AE30:AE33)</f>
        <v>0</v>
      </c>
      <c r="AF29" s="284">
        <f>SUBTOTAL(9,AF30:AF33)</f>
        <v>0</v>
      </c>
      <c r="AG29" s="284">
        <f>SUBTOTAL(9,AG30:AG33)</f>
        <v>0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 t="s">
        <v>120</v>
      </c>
      <c r="I30" s="252" t="s">
        <v>120</v>
      </c>
      <c r="J30" s="252" t="s">
        <v>120</v>
      </c>
      <c r="K30" s="252" t="s">
        <v>120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 t="s">
        <v>120</v>
      </c>
      <c r="R30" s="252" t="s">
        <v>120</v>
      </c>
      <c r="S30" s="252" t="s">
        <v>120</v>
      </c>
      <c r="T30" s="252" t="s">
        <v>120</v>
      </c>
      <c r="U30" s="252" t="s">
        <v>120</v>
      </c>
      <c r="V30" s="252" t="s">
        <v>120</v>
      </c>
      <c r="W30" s="252" t="s">
        <v>120</v>
      </c>
      <c r="X30" s="252" t="s">
        <v>120</v>
      </c>
      <c r="Y30" s="252" t="s">
        <v>120</v>
      </c>
      <c r="Z30" s="252" t="s">
        <v>120</v>
      </c>
      <c r="AA30" s="252" t="s">
        <v>120</v>
      </c>
      <c r="AB30" s="205"/>
      <c r="AC30" s="213">
        <f>IFERROR($G30*'Q (t)'!$G30/1000,0)</f>
        <v>0</v>
      </c>
      <c r="AD30" s="213">
        <f>SUMPRODUCT($H30:$O30,'Q (t)'!$H30:$O30)/100</f>
        <v>0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0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 t="s">
        <v>120</v>
      </c>
      <c r="I31" s="252" t="s">
        <v>120</v>
      </c>
      <c r="J31" s="252" t="s">
        <v>120</v>
      </c>
      <c r="K31" s="252" t="s">
        <v>120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 t="s">
        <v>120</v>
      </c>
      <c r="U31" s="252" t="s">
        <v>120</v>
      </c>
      <c r="V31" s="252" t="s">
        <v>120</v>
      </c>
      <c r="W31" s="252" t="s">
        <v>120</v>
      </c>
      <c r="X31" s="252" t="s">
        <v>120</v>
      </c>
      <c r="Y31" s="252" t="s">
        <v>120</v>
      </c>
      <c r="Z31" s="252" t="s">
        <v>120</v>
      </c>
      <c r="AA31" s="252" t="s">
        <v>120</v>
      </c>
      <c r="AB31" s="205"/>
      <c r="AC31" s="213">
        <f>IFERROR($G31*'Q (t)'!$G31/1000,0)</f>
        <v>0</v>
      </c>
      <c r="AD31" s="213">
        <f>SUMPRODUCT($H31:$O31,'Q (t)'!$H31:$O31)/100</f>
        <v>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0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0</v>
      </c>
      <c r="AD34" s="284">
        <f>SUBTOTAL(9,AD35:AD46)</f>
        <v>0</v>
      </c>
      <c r="AE34" s="284">
        <f>SUBTOTAL(9,AE35:AE46)</f>
        <v>0</v>
      </c>
      <c r="AF34" s="284">
        <f>SUBTOTAL(9,AF35:AF46)</f>
        <v>0</v>
      </c>
      <c r="AG34" s="284">
        <f>SUBTOTAL(9,AG35:AG46)</f>
        <v>0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 t="s">
        <v>120</v>
      </c>
      <c r="I35" s="252" t="s">
        <v>120</v>
      </c>
      <c r="J35" s="252" t="s">
        <v>120</v>
      </c>
      <c r="K35" s="252" t="s">
        <v>120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 t="s">
        <v>120</v>
      </c>
      <c r="R35" s="252" t="s">
        <v>120</v>
      </c>
      <c r="S35" s="252" t="s">
        <v>120</v>
      </c>
      <c r="T35" s="252" t="s">
        <v>120</v>
      </c>
      <c r="U35" s="252" t="s">
        <v>120</v>
      </c>
      <c r="V35" s="252" t="s">
        <v>120</v>
      </c>
      <c r="W35" s="252" t="s">
        <v>120</v>
      </c>
      <c r="X35" s="252" t="s">
        <v>120</v>
      </c>
      <c r="Y35" s="252" t="s">
        <v>120</v>
      </c>
      <c r="Z35" s="252" t="s">
        <v>120</v>
      </c>
      <c r="AA35" s="252" t="s">
        <v>120</v>
      </c>
      <c r="AB35" s="205"/>
      <c r="AC35" s="213">
        <f>IFERROR($G35*'Q (t)'!$G35/1000,0)</f>
        <v>0</v>
      </c>
      <c r="AD35" s="213">
        <f>SUMPRODUCT($H35:$O35,'Q (t)'!$H35:$O35)/100</f>
        <v>0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0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 t="s">
        <v>120</v>
      </c>
      <c r="H36" s="252" t="s">
        <v>120</v>
      </c>
      <c r="I36" s="252" t="s">
        <v>120</v>
      </c>
      <c r="J36" s="252" t="s">
        <v>120</v>
      </c>
      <c r="K36" s="252" t="s">
        <v>120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 t="s">
        <v>120</v>
      </c>
      <c r="R36" s="252" t="s">
        <v>120</v>
      </c>
      <c r="S36" s="252" t="s">
        <v>120</v>
      </c>
      <c r="T36" s="252" t="s">
        <v>120</v>
      </c>
      <c r="U36" s="252" t="s">
        <v>120</v>
      </c>
      <c r="V36" s="252" t="s">
        <v>120</v>
      </c>
      <c r="W36" s="252" t="s">
        <v>120</v>
      </c>
      <c r="X36" s="252" t="s">
        <v>120</v>
      </c>
      <c r="Y36" s="252" t="s">
        <v>120</v>
      </c>
      <c r="Z36" s="252" t="s">
        <v>120</v>
      </c>
      <c r="AA36" s="252" t="s">
        <v>120</v>
      </c>
      <c r="AB36" s="205"/>
      <c r="AC36" s="213">
        <f>IFERROR($G36*'Q (t)'!$G36/1000,0)</f>
        <v>0</v>
      </c>
      <c r="AD36" s="213">
        <f>SUMPRODUCT($H36:$O36,'Q (t)'!$H36:$O36)/100</f>
        <v>0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1">SUM(AC36:AF36)</f>
        <v>0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 t="s">
        <v>120</v>
      </c>
      <c r="H37" s="252" t="s">
        <v>120</v>
      </c>
      <c r="I37" s="252" t="s">
        <v>120</v>
      </c>
      <c r="J37" s="252" t="s">
        <v>120</v>
      </c>
      <c r="K37" s="252" t="s">
        <v>120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 t="s">
        <v>120</v>
      </c>
      <c r="R37" s="252" t="s">
        <v>120</v>
      </c>
      <c r="S37" s="252" t="s">
        <v>120</v>
      </c>
      <c r="T37" s="252" t="s">
        <v>120</v>
      </c>
      <c r="U37" s="252" t="s">
        <v>120</v>
      </c>
      <c r="V37" s="252" t="s">
        <v>120</v>
      </c>
      <c r="W37" s="252" t="s">
        <v>120</v>
      </c>
      <c r="X37" s="252" t="s">
        <v>120</v>
      </c>
      <c r="Y37" s="252" t="s">
        <v>120</v>
      </c>
      <c r="Z37" s="252" t="s">
        <v>120</v>
      </c>
      <c r="AA37" s="252" t="s">
        <v>120</v>
      </c>
      <c r="AB37" s="205"/>
      <c r="AC37" s="213">
        <f>IFERROR($G37*'Q (t)'!$G37/1000,0)</f>
        <v>0</v>
      </c>
      <c r="AD37" s="213">
        <f>SUMPRODUCT($H37:$O37,'Q (t)'!$H37:$O37)/100</f>
        <v>0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1"/>
        <v>0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 t="s">
        <v>120</v>
      </c>
      <c r="H38" s="252" t="s">
        <v>120</v>
      </c>
      <c r="I38" s="252" t="s">
        <v>120</v>
      </c>
      <c r="J38" s="252" t="s">
        <v>120</v>
      </c>
      <c r="K38" s="252" t="s">
        <v>120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 t="s">
        <v>120</v>
      </c>
      <c r="R38" s="252" t="s">
        <v>120</v>
      </c>
      <c r="S38" s="252" t="s">
        <v>120</v>
      </c>
      <c r="T38" s="252" t="s">
        <v>120</v>
      </c>
      <c r="U38" s="252" t="s">
        <v>120</v>
      </c>
      <c r="V38" s="252" t="s">
        <v>120</v>
      </c>
      <c r="W38" s="252" t="s">
        <v>120</v>
      </c>
      <c r="X38" s="252" t="s">
        <v>120</v>
      </c>
      <c r="Y38" s="252" t="s">
        <v>120</v>
      </c>
      <c r="Z38" s="252" t="s">
        <v>120</v>
      </c>
      <c r="AA38" s="252" t="s">
        <v>120</v>
      </c>
      <c r="AB38" s="205"/>
      <c r="AC38" s="213">
        <f>IFERROR($G38*'Q (t)'!$G38/1000,0)</f>
        <v>0</v>
      </c>
      <c r="AD38" s="213">
        <f>SUMPRODUCT($H38:$O38,'Q (t)'!$H38:$O38)/100</f>
        <v>0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1"/>
        <v>0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 t="s">
        <v>120</v>
      </c>
      <c r="H39" s="252" t="s">
        <v>120</v>
      </c>
      <c r="I39" s="252" t="s">
        <v>120</v>
      </c>
      <c r="J39" s="252" t="s">
        <v>120</v>
      </c>
      <c r="K39" s="252" t="s">
        <v>120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 t="s">
        <v>120</v>
      </c>
      <c r="R39" s="252" t="s">
        <v>120</v>
      </c>
      <c r="S39" s="252" t="s">
        <v>120</v>
      </c>
      <c r="T39" s="252" t="s">
        <v>120</v>
      </c>
      <c r="U39" s="252" t="s">
        <v>120</v>
      </c>
      <c r="V39" s="252" t="s">
        <v>120</v>
      </c>
      <c r="W39" s="252" t="s">
        <v>120</v>
      </c>
      <c r="X39" s="252" t="s">
        <v>120</v>
      </c>
      <c r="Y39" s="252" t="s">
        <v>120</v>
      </c>
      <c r="Z39" s="252" t="s">
        <v>120</v>
      </c>
      <c r="AA39" s="252" t="s">
        <v>120</v>
      </c>
      <c r="AB39" s="205"/>
      <c r="AC39" s="213">
        <f>IFERROR($G39*'Q (t)'!$G39/1000,0)</f>
        <v>0</v>
      </c>
      <c r="AD39" s="213">
        <f>SUMPRODUCT($H39:$O39,'Q (t)'!$H39:$O39)/100</f>
        <v>0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1"/>
        <v>0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 t="s">
        <v>120</v>
      </c>
      <c r="H40" s="252" t="s">
        <v>120</v>
      </c>
      <c r="I40" s="252" t="s">
        <v>120</v>
      </c>
      <c r="J40" s="252" t="s">
        <v>120</v>
      </c>
      <c r="K40" s="252" t="s">
        <v>120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 t="s">
        <v>120</v>
      </c>
      <c r="R40" s="252" t="s">
        <v>120</v>
      </c>
      <c r="S40" s="252" t="s">
        <v>120</v>
      </c>
      <c r="T40" s="252" t="s">
        <v>120</v>
      </c>
      <c r="U40" s="252" t="s">
        <v>120</v>
      </c>
      <c r="V40" s="252" t="s">
        <v>120</v>
      </c>
      <c r="W40" s="252" t="s">
        <v>120</v>
      </c>
      <c r="X40" s="252" t="s">
        <v>120</v>
      </c>
      <c r="Y40" s="252" t="s">
        <v>120</v>
      </c>
      <c r="Z40" s="252" t="s">
        <v>120</v>
      </c>
      <c r="AA40" s="252" t="s">
        <v>120</v>
      </c>
      <c r="AB40" s="205"/>
      <c r="AC40" s="213">
        <f>IFERROR($G40*'Q (t)'!$G40/1000,0)</f>
        <v>0</v>
      </c>
      <c r="AD40" s="213">
        <f>SUMPRODUCT($H40:$O40,'Q (t)'!$H40:$O40)/100</f>
        <v>0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1"/>
        <v>0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 t="s">
        <v>120</v>
      </c>
      <c r="H41" s="252" t="s">
        <v>120</v>
      </c>
      <c r="I41" s="252" t="s">
        <v>120</v>
      </c>
      <c r="J41" s="252" t="s">
        <v>120</v>
      </c>
      <c r="K41" s="252" t="s">
        <v>120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 t="s">
        <v>120</v>
      </c>
      <c r="R41" s="252" t="s">
        <v>120</v>
      </c>
      <c r="S41" s="252" t="s">
        <v>120</v>
      </c>
      <c r="T41" s="252" t="s">
        <v>120</v>
      </c>
      <c r="U41" s="252" t="s">
        <v>120</v>
      </c>
      <c r="V41" s="252" t="s">
        <v>120</v>
      </c>
      <c r="W41" s="252" t="s">
        <v>120</v>
      </c>
      <c r="X41" s="252" t="s">
        <v>120</v>
      </c>
      <c r="Y41" s="252" t="s">
        <v>120</v>
      </c>
      <c r="Z41" s="252" t="s">
        <v>120</v>
      </c>
      <c r="AA41" s="252" t="s">
        <v>120</v>
      </c>
      <c r="AB41" s="205"/>
      <c r="AC41" s="213">
        <f>IFERROR($G41*'Q (t)'!$G41/1000,0)</f>
        <v>0</v>
      </c>
      <c r="AD41" s="213">
        <f>SUMPRODUCT($H41:$O41,'Q (t)'!$H41:$O41)/100</f>
        <v>0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1"/>
        <v>0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 t="s">
        <v>120</v>
      </c>
      <c r="H42" s="252" t="s">
        <v>120</v>
      </c>
      <c r="I42" s="252" t="s">
        <v>120</v>
      </c>
      <c r="J42" s="252" t="s">
        <v>120</v>
      </c>
      <c r="K42" s="252" t="s">
        <v>120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 t="s">
        <v>120</v>
      </c>
      <c r="R42" s="252" t="s">
        <v>120</v>
      </c>
      <c r="S42" s="252" t="s">
        <v>120</v>
      </c>
      <c r="T42" s="252" t="s">
        <v>120</v>
      </c>
      <c r="U42" s="252" t="s">
        <v>120</v>
      </c>
      <c r="V42" s="252" t="s">
        <v>120</v>
      </c>
      <c r="W42" s="252" t="s">
        <v>120</v>
      </c>
      <c r="X42" s="252" t="s">
        <v>120</v>
      </c>
      <c r="Y42" s="252" t="s">
        <v>120</v>
      </c>
      <c r="Z42" s="252" t="s">
        <v>120</v>
      </c>
      <c r="AA42" s="252" t="s">
        <v>120</v>
      </c>
      <c r="AB42" s="205"/>
      <c r="AC42" s="213">
        <f>IFERROR($G42*'Q (t)'!$G42/1000,0)</f>
        <v>0</v>
      </c>
      <c r="AD42" s="213">
        <f>SUMPRODUCT($H42:$O42,'Q (t)'!$H42:$O42)/100</f>
        <v>0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1"/>
        <v>0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 t="s">
        <v>120</v>
      </c>
      <c r="H43" s="252" t="s">
        <v>120</v>
      </c>
      <c r="I43" s="252" t="s">
        <v>120</v>
      </c>
      <c r="J43" s="252" t="s">
        <v>120</v>
      </c>
      <c r="K43" s="252" t="s">
        <v>120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 t="s">
        <v>120</v>
      </c>
      <c r="R43" s="252" t="s">
        <v>120</v>
      </c>
      <c r="S43" s="252" t="s">
        <v>120</v>
      </c>
      <c r="T43" s="252" t="s">
        <v>120</v>
      </c>
      <c r="U43" s="252" t="s">
        <v>120</v>
      </c>
      <c r="V43" s="252" t="s">
        <v>120</v>
      </c>
      <c r="W43" s="252" t="s">
        <v>120</v>
      </c>
      <c r="X43" s="252" t="s">
        <v>120</v>
      </c>
      <c r="Y43" s="252" t="s">
        <v>120</v>
      </c>
      <c r="Z43" s="252" t="s">
        <v>120</v>
      </c>
      <c r="AA43" s="252" t="s">
        <v>120</v>
      </c>
      <c r="AB43" s="205"/>
      <c r="AC43" s="213">
        <f>IFERROR($G43*'Q (t)'!$G43/1000,0)</f>
        <v>0</v>
      </c>
      <c r="AD43" s="213">
        <f>SUMPRODUCT($H43:$O43,'Q (t)'!$H43:$O43)/100</f>
        <v>0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1"/>
        <v>0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 t="s">
        <v>120</v>
      </c>
      <c r="H44" s="252" t="s">
        <v>120</v>
      </c>
      <c r="I44" s="252" t="s">
        <v>120</v>
      </c>
      <c r="J44" s="252" t="s">
        <v>120</v>
      </c>
      <c r="K44" s="252" t="s">
        <v>120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 t="s">
        <v>120</v>
      </c>
      <c r="R44" s="252" t="s">
        <v>120</v>
      </c>
      <c r="S44" s="252" t="s">
        <v>120</v>
      </c>
      <c r="T44" s="252" t="s">
        <v>120</v>
      </c>
      <c r="U44" s="252" t="s">
        <v>120</v>
      </c>
      <c r="V44" s="252" t="s">
        <v>120</v>
      </c>
      <c r="W44" s="252" t="s">
        <v>120</v>
      </c>
      <c r="X44" s="252" t="s">
        <v>120</v>
      </c>
      <c r="Y44" s="252" t="s">
        <v>120</v>
      </c>
      <c r="Z44" s="252" t="s">
        <v>120</v>
      </c>
      <c r="AA44" s="252" t="s">
        <v>120</v>
      </c>
      <c r="AB44" s="205"/>
      <c r="AC44" s="213">
        <f>IFERROR($G44*'Q (t)'!$G44/1000,0)</f>
        <v>0</v>
      </c>
      <c r="AD44" s="213">
        <f>SUMPRODUCT($H44:$O44,'Q (t)'!$H44:$O44)/100</f>
        <v>0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1"/>
        <v>0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0</v>
      </c>
      <c r="AD47" s="284">
        <f>SUBTOTAL(9,AD48:AD66)</f>
        <v>0</v>
      </c>
      <c r="AE47" s="284">
        <f>SUBTOTAL(9,AE48:AE66)</f>
        <v>0</v>
      </c>
      <c r="AF47" s="284">
        <f>SUBTOTAL(9,AF48:AF66)</f>
        <v>0</v>
      </c>
      <c r="AG47" s="284">
        <f>SUBTOTAL(9,AG48:AG66)</f>
        <v>0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 t="s">
        <v>120</v>
      </c>
      <c r="I48" s="252" t="s">
        <v>120</v>
      </c>
      <c r="J48" s="252" t="s">
        <v>120</v>
      </c>
      <c r="K48" s="252" t="s">
        <v>120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 t="s">
        <v>120</v>
      </c>
      <c r="R48" s="252" t="s">
        <v>120</v>
      </c>
      <c r="S48" s="252" t="s">
        <v>120</v>
      </c>
      <c r="T48" s="252" t="s">
        <v>120</v>
      </c>
      <c r="U48" s="252" t="s">
        <v>120</v>
      </c>
      <c r="V48" s="252" t="s">
        <v>120</v>
      </c>
      <c r="W48" s="252" t="s">
        <v>120</v>
      </c>
      <c r="X48" s="252" t="s">
        <v>120</v>
      </c>
      <c r="Y48" s="252" t="s">
        <v>120</v>
      </c>
      <c r="Z48" s="252" t="s">
        <v>120</v>
      </c>
      <c r="AA48" s="252" t="s">
        <v>120</v>
      </c>
      <c r="AB48" s="205"/>
      <c r="AC48" s="213">
        <f>IFERROR($G48*'Q (t)'!$G48/1000,0)</f>
        <v>0</v>
      </c>
      <c r="AD48" s="213">
        <f>SUMPRODUCT($H48:$O48,'Q (t)'!$H48:$O48)/100</f>
        <v>0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0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 t="s">
        <v>120</v>
      </c>
      <c r="H49" s="252" t="s">
        <v>120</v>
      </c>
      <c r="I49" s="252" t="s">
        <v>120</v>
      </c>
      <c r="J49" s="252" t="s">
        <v>120</v>
      </c>
      <c r="K49" s="252" t="s">
        <v>120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 t="s">
        <v>120</v>
      </c>
      <c r="U49" s="252" t="s">
        <v>120</v>
      </c>
      <c r="V49" s="252" t="s">
        <v>120</v>
      </c>
      <c r="W49" s="252" t="s">
        <v>120</v>
      </c>
      <c r="X49" s="252" t="s">
        <v>120</v>
      </c>
      <c r="Y49" s="252" t="s">
        <v>120</v>
      </c>
      <c r="Z49" s="252" t="s">
        <v>120</v>
      </c>
      <c r="AA49" s="252" t="s">
        <v>120</v>
      </c>
      <c r="AB49" s="205"/>
      <c r="AC49" s="213">
        <f>IFERROR($G49*'Q (t)'!$G49/1000,0)</f>
        <v>0</v>
      </c>
      <c r="AD49" s="213">
        <f>SUMPRODUCT($H49:$O49,'Q (t)'!$H49:$O49)/100</f>
        <v>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0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 t="s">
        <v>120</v>
      </c>
      <c r="H50" s="252" t="s">
        <v>120</v>
      </c>
      <c r="I50" s="252" t="s">
        <v>120</v>
      </c>
      <c r="J50" s="252" t="s">
        <v>120</v>
      </c>
      <c r="K50" s="252" t="s">
        <v>120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 t="s">
        <v>120</v>
      </c>
      <c r="U50" s="252" t="s">
        <v>120</v>
      </c>
      <c r="V50" s="252" t="s">
        <v>120</v>
      </c>
      <c r="W50" s="252" t="s">
        <v>120</v>
      </c>
      <c r="X50" s="252" t="s">
        <v>120</v>
      </c>
      <c r="Y50" s="252" t="s">
        <v>120</v>
      </c>
      <c r="Z50" s="252" t="s">
        <v>120</v>
      </c>
      <c r="AA50" s="252" t="s">
        <v>120</v>
      </c>
      <c r="AB50" s="205"/>
      <c r="AC50" s="213">
        <f>IFERROR($G50*'Q (t)'!$G50/1000,0)</f>
        <v>0</v>
      </c>
      <c r="AD50" s="213">
        <f>SUMPRODUCT($H50:$O50,'Q (t)'!$H50:$O50)/100</f>
        <v>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0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 t="s">
        <v>120</v>
      </c>
      <c r="H51" s="252" t="s">
        <v>120</v>
      </c>
      <c r="I51" s="252" t="s">
        <v>120</v>
      </c>
      <c r="J51" s="252" t="s">
        <v>120</v>
      </c>
      <c r="K51" s="252" t="s">
        <v>120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 t="s">
        <v>120</v>
      </c>
      <c r="U51" s="252" t="s">
        <v>120</v>
      </c>
      <c r="V51" s="252" t="s">
        <v>120</v>
      </c>
      <c r="W51" s="252" t="s">
        <v>120</v>
      </c>
      <c r="X51" s="252" t="s">
        <v>120</v>
      </c>
      <c r="Y51" s="252" t="s">
        <v>120</v>
      </c>
      <c r="Z51" s="252" t="s">
        <v>120</v>
      </c>
      <c r="AA51" s="252" t="s">
        <v>120</v>
      </c>
      <c r="AB51" s="205"/>
      <c r="AC51" s="213">
        <f>IFERROR($G51*'Q (t)'!$G51/1000,0)</f>
        <v>0</v>
      </c>
      <c r="AD51" s="213">
        <f>SUMPRODUCT($H51:$O51,'Q (t)'!$H51:$O51)/100</f>
        <v>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0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 t="s">
        <v>120</v>
      </c>
      <c r="H52" s="252" t="s">
        <v>120</v>
      </c>
      <c r="I52" s="252" t="s">
        <v>120</v>
      </c>
      <c r="J52" s="252" t="s">
        <v>120</v>
      </c>
      <c r="K52" s="252" t="s">
        <v>120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 t="s">
        <v>120</v>
      </c>
      <c r="R52" s="252" t="s">
        <v>120</v>
      </c>
      <c r="S52" s="252" t="s">
        <v>120</v>
      </c>
      <c r="T52" s="252" t="s">
        <v>120</v>
      </c>
      <c r="U52" s="252" t="s">
        <v>120</v>
      </c>
      <c r="V52" s="252" t="s">
        <v>120</v>
      </c>
      <c r="W52" s="252" t="s">
        <v>120</v>
      </c>
      <c r="X52" s="252" t="s">
        <v>120</v>
      </c>
      <c r="Y52" s="252" t="s">
        <v>120</v>
      </c>
      <c r="Z52" s="252" t="s">
        <v>120</v>
      </c>
      <c r="AA52" s="252" t="s">
        <v>120</v>
      </c>
      <c r="AB52" s="205"/>
      <c r="AC52" s="213">
        <f>IFERROR($G52*'Q (t)'!$G52/1000,0)</f>
        <v>0</v>
      </c>
      <c r="AD52" s="213">
        <f>SUMPRODUCT($H52:$O52,'Q (t)'!$H52:$O52)/100</f>
        <v>0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2"/>
        <v>0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 t="s">
        <v>120</v>
      </c>
      <c r="H53" s="252" t="s">
        <v>120</v>
      </c>
      <c r="I53" s="252" t="s">
        <v>120</v>
      </c>
      <c r="J53" s="252" t="s">
        <v>120</v>
      </c>
      <c r="K53" s="252" t="s">
        <v>120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 t="s">
        <v>120</v>
      </c>
      <c r="R53" s="252" t="s">
        <v>120</v>
      </c>
      <c r="S53" s="252" t="s">
        <v>120</v>
      </c>
      <c r="T53" s="252" t="s">
        <v>120</v>
      </c>
      <c r="U53" s="252" t="s">
        <v>120</v>
      </c>
      <c r="V53" s="252" t="s">
        <v>120</v>
      </c>
      <c r="W53" s="252" t="s">
        <v>120</v>
      </c>
      <c r="X53" s="252" t="s">
        <v>120</v>
      </c>
      <c r="Y53" s="252" t="s">
        <v>120</v>
      </c>
      <c r="Z53" s="252" t="s">
        <v>120</v>
      </c>
      <c r="AA53" s="252" t="s">
        <v>120</v>
      </c>
      <c r="AB53" s="205"/>
      <c r="AC53" s="213">
        <f>IFERROR($G53*'Q (t)'!$G53/1000,0)</f>
        <v>0</v>
      </c>
      <c r="AD53" s="213">
        <f>SUMPRODUCT($H53:$O53,'Q (t)'!$H53:$O53)/100</f>
        <v>0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2"/>
        <v>0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 t="s">
        <v>120</v>
      </c>
      <c r="H54" s="252" t="s">
        <v>120</v>
      </c>
      <c r="I54" s="252" t="s">
        <v>120</v>
      </c>
      <c r="J54" s="252" t="s">
        <v>120</v>
      </c>
      <c r="K54" s="252" t="s">
        <v>120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 t="s">
        <v>120</v>
      </c>
      <c r="U54" s="252" t="s">
        <v>120</v>
      </c>
      <c r="V54" s="252" t="s">
        <v>120</v>
      </c>
      <c r="W54" s="252" t="s">
        <v>120</v>
      </c>
      <c r="X54" s="252" t="s">
        <v>120</v>
      </c>
      <c r="Y54" s="252" t="s">
        <v>120</v>
      </c>
      <c r="Z54" s="252" t="s">
        <v>120</v>
      </c>
      <c r="AA54" s="252" t="s">
        <v>120</v>
      </c>
      <c r="AB54" s="205"/>
      <c r="AC54" s="213">
        <f>IFERROR($G54*'Q (t)'!$G54/1000,0)</f>
        <v>0</v>
      </c>
      <c r="AD54" s="213">
        <f>SUMPRODUCT($H54:$O54,'Q (t)'!$H54:$O54)/100</f>
        <v>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0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 t="s">
        <v>120</v>
      </c>
      <c r="H55" s="252" t="s">
        <v>120</v>
      </c>
      <c r="I55" s="252" t="s">
        <v>120</v>
      </c>
      <c r="J55" s="252" t="s">
        <v>120</v>
      </c>
      <c r="K55" s="252" t="s">
        <v>120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 t="s">
        <v>120</v>
      </c>
      <c r="R55" s="252" t="s">
        <v>120</v>
      </c>
      <c r="S55" s="252" t="s">
        <v>120</v>
      </c>
      <c r="T55" s="252" t="s">
        <v>120</v>
      </c>
      <c r="U55" s="252" t="s">
        <v>120</v>
      </c>
      <c r="V55" s="252" t="s">
        <v>120</v>
      </c>
      <c r="W55" s="252" t="s">
        <v>120</v>
      </c>
      <c r="X55" s="252" t="s">
        <v>120</v>
      </c>
      <c r="Y55" s="252" t="s">
        <v>120</v>
      </c>
      <c r="Z55" s="252" t="s">
        <v>120</v>
      </c>
      <c r="AA55" s="252" t="s">
        <v>120</v>
      </c>
      <c r="AB55" s="205"/>
      <c r="AC55" s="213">
        <f>IFERROR($G55*'Q (t)'!$G55/1000,0)</f>
        <v>0</v>
      </c>
      <c r="AD55" s="213">
        <f>SUMPRODUCT($H55:$O55,'Q (t)'!$H55:$O55)/100</f>
        <v>0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2"/>
        <v>0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 t="s">
        <v>120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 t="s">
        <v>120</v>
      </c>
      <c r="R56" s="252" t="s">
        <v>120</v>
      </c>
      <c r="S56" s="252" t="s">
        <v>120</v>
      </c>
      <c r="T56" s="252" t="s">
        <v>120</v>
      </c>
      <c r="U56" s="252" t="s">
        <v>120</v>
      </c>
      <c r="V56" s="252" t="s">
        <v>120</v>
      </c>
      <c r="W56" s="252" t="s">
        <v>120</v>
      </c>
      <c r="X56" s="252" t="s">
        <v>120</v>
      </c>
      <c r="Y56" s="252" t="s">
        <v>120</v>
      </c>
      <c r="Z56" s="252" t="s">
        <v>120</v>
      </c>
      <c r="AA56" s="252" t="s">
        <v>120</v>
      </c>
      <c r="AB56" s="205"/>
      <c r="AC56" s="213">
        <f>IFERROR($G56*'Q (t)'!$G56/1000,0)</f>
        <v>0</v>
      </c>
      <c r="AD56" s="213">
        <f>SUMPRODUCT($H56:$O56,'Q (t)'!$H56:$O56)/100</f>
        <v>0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2"/>
        <v>0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 t="s">
        <v>120</v>
      </c>
      <c r="H57" s="252" t="s">
        <v>120</v>
      </c>
      <c r="I57" s="252" t="s">
        <v>120</v>
      </c>
      <c r="J57" s="252" t="s">
        <v>120</v>
      </c>
      <c r="K57" s="252" t="s">
        <v>120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 t="s">
        <v>120</v>
      </c>
      <c r="R57" s="252" t="s">
        <v>120</v>
      </c>
      <c r="S57" s="252" t="s">
        <v>120</v>
      </c>
      <c r="T57" s="252" t="s">
        <v>120</v>
      </c>
      <c r="U57" s="252" t="s">
        <v>120</v>
      </c>
      <c r="V57" s="252" t="s">
        <v>120</v>
      </c>
      <c r="W57" s="252" t="s">
        <v>120</v>
      </c>
      <c r="X57" s="252" t="s">
        <v>120</v>
      </c>
      <c r="Y57" s="252" t="s">
        <v>120</v>
      </c>
      <c r="Z57" s="252" t="s">
        <v>120</v>
      </c>
      <c r="AA57" s="252" t="s">
        <v>120</v>
      </c>
      <c r="AB57" s="205"/>
      <c r="AC57" s="213">
        <f>IFERROR($G57*'Q (t)'!$G57/1000,0)</f>
        <v>0</v>
      </c>
      <c r="AD57" s="213">
        <f>SUMPRODUCT($H57:$O57,'Q (t)'!$H57:$O57)/100</f>
        <v>0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2"/>
        <v>0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 t="s">
        <v>120</v>
      </c>
      <c r="H58" s="252" t="s">
        <v>120</v>
      </c>
      <c r="I58" s="252" t="s">
        <v>120</v>
      </c>
      <c r="J58" s="252" t="s">
        <v>120</v>
      </c>
      <c r="K58" s="252" t="s">
        <v>120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 t="s">
        <v>120</v>
      </c>
      <c r="R58" s="252" t="s">
        <v>120</v>
      </c>
      <c r="S58" s="252" t="s">
        <v>120</v>
      </c>
      <c r="T58" s="252" t="s">
        <v>120</v>
      </c>
      <c r="U58" s="252" t="s">
        <v>120</v>
      </c>
      <c r="V58" s="252" t="s">
        <v>120</v>
      </c>
      <c r="W58" s="252" t="s">
        <v>120</v>
      </c>
      <c r="X58" s="252" t="s">
        <v>120</v>
      </c>
      <c r="Y58" s="252" t="s">
        <v>120</v>
      </c>
      <c r="Z58" s="252" t="s">
        <v>120</v>
      </c>
      <c r="AA58" s="252" t="s">
        <v>120</v>
      </c>
      <c r="AB58" s="205"/>
      <c r="AC58" s="213">
        <f>IFERROR($G58*'Q (t)'!$G58/1000,0)</f>
        <v>0</v>
      </c>
      <c r="AD58" s="213">
        <f>SUMPRODUCT($H58:$O58,'Q (t)'!$H58:$O58)/100</f>
        <v>0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2"/>
        <v>0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 t="s">
        <v>120</v>
      </c>
      <c r="H59" s="252" t="s">
        <v>120</v>
      </c>
      <c r="I59" s="252" t="s">
        <v>120</v>
      </c>
      <c r="J59" s="252" t="s">
        <v>120</v>
      </c>
      <c r="K59" s="252" t="s">
        <v>120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 t="s">
        <v>120</v>
      </c>
      <c r="R59" s="252" t="s">
        <v>120</v>
      </c>
      <c r="S59" s="252" t="s">
        <v>120</v>
      </c>
      <c r="T59" s="252" t="s">
        <v>120</v>
      </c>
      <c r="U59" s="252" t="s">
        <v>120</v>
      </c>
      <c r="V59" s="252" t="s">
        <v>120</v>
      </c>
      <c r="W59" s="252" t="s">
        <v>120</v>
      </c>
      <c r="X59" s="252" t="s">
        <v>120</v>
      </c>
      <c r="Y59" s="252" t="s">
        <v>120</v>
      </c>
      <c r="Z59" s="252" t="s">
        <v>120</v>
      </c>
      <c r="AA59" s="252" t="s">
        <v>120</v>
      </c>
      <c r="AB59" s="205"/>
      <c r="AC59" s="213">
        <f>IFERROR($G59*'Q (t)'!$G59/1000,0)</f>
        <v>0</v>
      </c>
      <c r="AD59" s="213">
        <f>SUMPRODUCT($H59:$O59,'Q (t)'!$H59:$O59)/100</f>
        <v>0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2"/>
        <v>0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 t="s">
        <v>120</v>
      </c>
      <c r="H60" s="252" t="s">
        <v>120</v>
      </c>
      <c r="I60" s="252" t="s">
        <v>120</v>
      </c>
      <c r="J60" s="252" t="s">
        <v>120</v>
      </c>
      <c r="K60" s="252" t="s">
        <v>120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 t="s">
        <v>120</v>
      </c>
      <c r="R60" s="252" t="s">
        <v>120</v>
      </c>
      <c r="S60" s="252" t="s">
        <v>120</v>
      </c>
      <c r="T60" s="252" t="s">
        <v>120</v>
      </c>
      <c r="U60" s="252" t="s">
        <v>120</v>
      </c>
      <c r="V60" s="252" t="s">
        <v>120</v>
      </c>
      <c r="W60" s="252" t="s">
        <v>120</v>
      </c>
      <c r="X60" s="252" t="s">
        <v>120</v>
      </c>
      <c r="Y60" s="252" t="s">
        <v>120</v>
      </c>
      <c r="Z60" s="252" t="s">
        <v>120</v>
      </c>
      <c r="AA60" s="252" t="s">
        <v>120</v>
      </c>
      <c r="AB60" s="205"/>
      <c r="AC60" s="213">
        <f>IFERROR($G60*'Q (t)'!$G60/1000,0)</f>
        <v>0</v>
      </c>
      <c r="AD60" s="213">
        <f>SUMPRODUCT($H60:$O60,'Q (t)'!$H60:$O60)/100</f>
        <v>0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2"/>
        <v>0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 t="s">
        <v>120</v>
      </c>
      <c r="H61" s="252" t="s">
        <v>120</v>
      </c>
      <c r="I61" s="252" t="s">
        <v>120</v>
      </c>
      <c r="J61" s="252" t="s">
        <v>120</v>
      </c>
      <c r="K61" s="252" t="s">
        <v>120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 t="s">
        <v>120</v>
      </c>
      <c r="R61" s="252" t="s">
        <v>120</v>
      </c>
      <c r="S61" s="252" t="s">
        <v>120</v>
      </c>
      <c r="T61" s="252" t="s">
        <v>120</v>
      </c>
      <c r="U61" s="252" t="s">
        <v>120</v>
      </c>
      <c r="V61" s="252" t="s">
        <v>120</v>
      </c>
      <c r="W61" s="252" t="s">
        <v>120</v>
      </c>
      <c r="X61" s="252" t="s">
        <v>120</v>
      </c>
      <c r="Y61" s="252" t="s">
        <v>120</v>
      </c>
      <c r="Z61" s="252" t="s">
        <v>120</v>
      </c>
      <c r="AA61" s="252" t="s">
        <v>120</v>
      </c>
      <c r="AB61" s="205"/>
      <c r="AC61" s="213">
        <f>IFERROR($G61*'Q (t)'!$G61/1000,0)</f>
        <v>0</v>
      </c>
      <c r="AD61" s="213">
        <f>SUMPRODUCT($H61:$O61,'Q (t)'!$H61:$O61)/100</f>
        <v>0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2"/>
        <v>0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 t="s">
        <v>120</v>
      </c>
      <c r="H62" s="252" t="s">
        <v>120</v>
      </c>
      <c r="I62" s="252" t="s">
        <v>120</v>
      </c>
      <c r="J62" s="252" t="s">
        <v>120</v>
      </c>
      <c r="K62" s="252" t="s">
        <v>120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 t="s">
        <v>120</v>
      </c>
      <c r="R62" s="252" t="s">
        <v>120</v>
      </c>
      <c r="S62" s="252" t="s">
        <v>120</v>
      </c>
      <c r="T62" s="252" t="s">
        <v>120</v>
      </c>
      <c r="U62" s="252" t="s">
        <v>120</v>
      </c>
      <c r="V62" s="252" t="s">
        <v>120</v>
      </c>
      <c r="W62" s="252" t="s">
        <v>120</v>
      </c>
      <c r="X62" s="252" t="s">
        <v>120</v>
      </c>
      <c r="Y62" s="252" t="s">
        <v>120</v>
      </c>
      <c r="Z62" s="252" t="s">
        <v>120</v>
      </c>
      <c r="AA62" s="252" t="s">
        <v>120</v>
      </c>
      <c r="AB62" s="205"/>
      <c r="AC62" s="213">
        <f>IFERROR($G62*'Q (t)'!$G62/1000,0)</f>
        <v>0</v>
      </c>
      <c r="AD62" s="213">
        <f>SUMPRODUCT($H62:$O62,'Q (t)'!$H62:$O62)/100</f>
        <v>0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2"/>
        <v>0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 t="s">
        <v>120</v>
      </c>
      <c r="H63" s="252" t="s">
        <v>120</v>
      </c>
      <c r="I63" s="252" t="s">
        <v>120</v>
      </c>
      <c r="J63" s="252" t="s">
        <v>120</v>
      </c>
      <c r="K63" s="252" t="s">
        <v>120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 t="s">
        <v>120</v>
      </c>
      <c r="R63" s="252" t="s">
        <v>120</v>
      </c>
      <c r="S63" s="252" t="s">
        <v>120</v>
      </c>
      <c r="T63" s="252" t="s">
        <v>120</v>
      </c>
      <c r="U63" s="252" t="s">
        <v>120</v>
      </c>
      <c r="V63" s="252" t="s">
        <v>120</v>
      </c>
      <c r="W63" s="252" t="s">
        <v>120</v>
      </c>
      <c r="X63" s="252" t="s">
        <v>120</v>
      </c>
      <c r="Y63" s="252" t="s">
        <v>120</v>
      </c>
      <c r="Z63" s="252" t="s">
        <v>120</v>
      </c>
      <c r="AA63" s="252" t="s">
        <v>120</v>
      </c>
      <c r="AB63" s="205"/>
      <c r="AC63" s="213">
        <f>IFERROR($G63*'Q (t)'!$G63/1000,0)</f>
        <v>0</v>
      </c>
      <c r="AD63" s="213">
        <f>SUMPRODUCT($H63:$O63,'Q (t)'!$H63:$O63)/100</f>
        <v>0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2"/>
        <v>0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 t="s">
        <v>120</v>
      </c>
      <c r="H64" s="252" t="s">
        <v>120</v>
      </c>
      <c r="I64" s="252" t="s">
        <v>120</v>
      </c>
      <c r="J64" s="252" t="s">
        <v>120</v>
      </c>
      <c r="K64" s="252" t="s">
        <v>120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 t="s">
        <v>120</v>
      </c>
      <c r="R64" s="252" t="s">
        <v>120</v>
      </c>
      <c r="S64" s="252" t="s">
        <v>120</v>
      </c>
      <c r="T64" s="252" t="s">
        <v>120</v>
      </c>
      <c r="U64" s="252" t="s">
        <v>120</v>
      </c>
      <c r="V64" s="252" t="s">
        <v>120</v>
      </c>
      <c r="W64" s="252" t="s">
        <v>120</v>
      </c>
      <c r="X64" s="252" t="s">
        <v>120</v>
      </c>
      <c r="Y64" s="252" t="s">
        <v>120</v>
      </c>
      <c r="Z64" s="252" t="s">
        <v>120</v>
      </c>
      <c r="AA64" s="252" t="s">
        <v>120</v>
      </c>
      <c r="AB64" s="205"/>
      <c r="AC64" s="213">
        <f>IFERROR($G64*'Q (t)'!$G64/1000,0)</f>
        <v>0</v>
      </c>
      <c r="AD64" s="213">
        <f>SUMPRODUCT($H64:$O64,'Q (t)'!$H64:$O64)/100</f>
        <v>0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0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 t="s">
        <v>120</v>
      </c>
      <c r="H68" s="252" t="s">
        <v>120</v>
      </c>
      <c r="I68" s="252" t="s">
        <v>120</v>
      </c>
      <c r="J68" s="252" t="s">
        <v>120</v>
      </c>
      <c r="K68" s="252" t="s">
        <v>120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 t="s">
        <v>120</v>
      </c>
      <c r="R68" s="252" t="s">
        <v>120</v>
      </c>
      <c r="S68" s="252" t="s">
        <v>120</v>
      </c>
      <c r="T68" s="252" t="s">
        <v>120</v>
      </c>
      <c r="U68" s="252" t="s">
        <v>120</v>
      </c>
      <c r="V68" s="252" t="s">
        <v>120</v>
      </c>
      <c r="W68" s="252" t="s">
        <v>120</v>
      </c>
      <c r="X68" s="252" t="s">
        <v>120</v>
      </c>
      <c r="Y68" s="252" t="s">
        <v>120</v>
      </c>
      <c r="Z68" s="252" t="s">
        <v>120</v>
      </c>
      <c r="AA68" s="252" t="s">
        <v>120</v>
      </c>
      <c r="AB68" s="20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3">SUM(AC68:AF68)</f>
        <v>0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 t="s">
        <v>120</v>
      </c>
      <c r="H69" s="252" t="s">
        <v>120</v>
      </c>
      <c r="I69" s="252" t="s">
        <v>120</v>
      </c>
      <c r="J69" s="252" t="s">
        <v>120</v>
      </c>
      <c r="K69" s="252" t="s">
        <v>120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 t="s">
        <v>120</v>
      </c>
      <c r="R69" s="252" t="s">
        <v>120</v>
      </c>
      <c r="S69" s="252" t="s">
        <v>120</v>
      </c>
      <c r="T69" s="252" t="s">
        <v>120</v>
      </c>
      <c r="U69" s="252" t="s">
        <v>120</v>
      </c>
      <c r="V69" s="252" t="s">
        <v>120</v>
      </c>
      <c r="W69" s="252" t="s">
        <v>120</v>
      </c>
      <c r="X69" s="252" t="s">
        <v>120</v>
      </c>
      <c r="Y69" s="252" t="s">
        <v>120</v>
      </c>
      <c r="Z69" s="252" t="s">
        <v>120</v>
      </c>
      <c r="AA69" s="252" t="s">
        <v>120</v>
      </c>
      <c r="AB69" s="20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3"/>
        <v>0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 t="s">
        <v>120</v>
      </c>
      <c r="H70" s="252" t="s">
        <v>120</v>
      </c>
      <c r="I70" s="252" t="s">
        <v>120</v>
      </c>
      <c r="J70" s="252" t="s">
        <v>120</v>
      </c>
      <c r="K70" s="252" t="s">
        <v>120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 t="s">
        <v>120</v>
      </c>
      <c r="R70" s="252" t="s">
        <v>120</v>
      </c>
      <c r="S70" s="252" t="s">
        <v>120</v>
      </c>
      <c r="T70" s="252" t="s">
        <v>120</v>
      </c>
      <c r="U70" s="252" t="s">
        <v>120</v>
      </c>
      <c r="V70" s="252" t="s">
        <v>120</v>
      </c>
      <c r="W70" s="252" t="s">
        <v>120</v>
      </c>
      <c r="X70" s="252" t="s">
        <v>120</v>
      </c>
      <c r="Y70" s="252" t="s">
        <v>120</v>
      </c>
      <c r="Z70" s="252" t="s">
        <v>120</v>
      </c>
      <c r="AA70" s="252" t="s">
        <v>120</v>
      </c>
      <c r="AB70" s="20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3"/>
        <v>0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 t="s">
        <v>120</v>
      </c>
      <c r="H71" s="252" t="s">
        <v>120</v>
      </c>
      <c r="I71" s="252" t="s">
        <v>120</v>
      </c>
      <c r="J71" s="252" t="s">
        <v>120</v>
      </c>
      <c r="K71" s="252" t="s">
        <v>120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 t="s">
        <v>120</v>
      </c>
      <c r="R71" s="252" t="s">
        <v>120</v>
      </c>
      <c r="S71" s="252" t="s">
        <v>120</v>
      </c>
      <c r="T71" s="252" t="s">
        <v>120</v>
      </c>
      <c r="U71" s="252" t="s">
        <v>120</v>
      </c>
      <c r="V71" s="252" t="s">
        <v>120</v>
      </c>
      <c r="W71" s="252" t="s">
        <v>120</v>
      </c>
      <c r="X71" s="252" t="s">
        <v>120</v>
      </c>
      <c r="Y71" s="252" t="s">
        <v>120</v>
      </c>
      <c r="Z71" s="252" t="s">
        <v>120</v>
      </c>
      <c r="AA71" s="252" t="s">
        <v>120</v>
      </c>
      <c r="AB71" s="20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3"/>
        <v>0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0</v>
      </c>
      <c r="AE74" s="284">
        <f>SUBTOTAL(9,AE75:AE80)</f>
        <v>0</v>
      </c>
      <c r="AF74" s="284">
        <f>SUBTOTAL(9,AF75:AF80)</f>
        <v>0</v>
      </c>
      <c r="AG74" s="284">
        <f>SUBTOTAL(9,AG75:AG80)</f>
        <v>0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 t="s">
        <v>120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 t="s">
        <v>120</v>
      </c>
      <c r="U75" s="252" t="s">
        <v>120</v>
      </c>
      <c r="V75" s="252" t="s">
        <v>120</v>
      </c>
      <c r="W75" s="252" t="s">
        <v>120</v>
      </c>
      <c r="X75" s="252" t="s">
        <v>120</v>
      </c>
      <c r="Y75" s="252" t="s">
        <v>120</v>
      </c>
      <c r="Z75" s="252" t="s">
        <v>120</v>
      </c>
      <c r="AA75" s="252" t="s">
        <v>120</v>
      </c>
      <c r="AB75" s="205"/>
      <c r="AC75" s="213">
        <f>IFERROR($G75*'Q (t)'!$G75/1000,0)</f>
        <v>0</v>
      </c>
      <c r="AD75" s="213">
        <f>SUMPRODUCT($H75:$O75,'Q (t)'!$H75:$O75)/100</f>
        <v>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0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 t="s">
        <v>120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 t="s">
        <v>120</v>
      </c>
      <c r="U76" s="252" t="s">
        <v>120</v>
      </c>
      <c r="V76" s="252" t="s">
        <v>120</v>
      </c>
      <c r="W76" s="252" t="s">
        <v>120</v>
      </c>
      <c r="X76" s="252" t="s">
        <v>120</v>
      </c>
      <c r="Y76" s="252" t="s">
        <v>120</v>
      </c>
      <c r="Z76" s="252" t="s">
        <v>120</v>
      </c>
      <c r="AA76" s="252" t="s">
        <v>120</v>
      </c>
      <c r="AB76" s="205"/>
      <c r="AC76" s="213">
        <f>IFERROR($G76*'Q (t)'!$G76/1000,0)</f>
        <v>0</v>
      </c>
      <c r="AD76" s="213">
        <f>SUMPRODUCT($H76:$O76,'Q (t)'!$H76:$O76)/100</f>
        <v>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0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 t="s">
        <v>120</v>
      </c>
      <c r="M77" s="252" t="s">
        <v>120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 t="s">
        <v>120</v>
      </c>
      <c r="U77" s="252" t="s">
        <v>120</v>
      </c>
      <c r="V77" s="252" t="s">
        <v>120</v>
      </c>
      <c r="W77" s="252" t="s">
        <v>120</v>
      </c>
      <c r="X77" s="252" t="s">
        <v>120</v>
      </c>
      <c r="Y77" s="252" t="s">
        <v>120</v>
      </c>
      <c r="Z77" s="252" t="s">
        <v>120</v>
      </c>
      <c r="AA77" s="252" t="s">
        <v>120</v>
      </c>
      <c r="AB77" s="211"/>
      <c r="AC77" s="213">
        <f>IFERROR($G77*'Q (t)'!$G77/1000,0)</f>
        <v>0</v>
      </c>
      <c r="AD77" s="213">
        <f>SUMPRODUCT($H77:$O77,'Q (t)'!$H77:$O77)/100</f>
        <v>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0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 t="s">
        <v>120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 t="s">
        <v>120</v>
      </c>
      <c r="U78" s="252" t="s">
        <v>120</v>
      </c>
      <c r="V78" s="252" t="s">
        <v>120</v>
      </c>
      <c r="W78" s="252" t="s">
        <v>120</v>
      </c>
      <c r="X78" s="252" t="s">
        <v>120</v>
      </c>
      <c r="Y78" s="252" t="s">
        <v>120</v>
      </c>
      <c r="Z78" s="252" t="s">
        <v>120</v>
      </c>
      <c r="AA78" s="252" t="s">
        <v>120</v>
      </c>
      <c r="AB78" s="211"/>
      <c r="AC78" s="213">
        <f>IFERROR($G78*'Q (t)'!$G78/1000,0)</f>
        <v>0</v>
      </c>
      <c r="AD78" s="213">
        <f>SUMPRODUCT($H78:$O78,'Q (t)'!$H78:$O78)/100</f>
        <v>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0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0</v>
      </c>
      <c r="I82" s="281">
        <f t="shared" si="5"/>
        <v>0</v>
      </c>
      <c r="J82" s="281">
        <f t="shared" si="5"/>
        <v>0</v>
      </c>
      <c r="K82" s="281">
        <f t="shared" si="5"/>
        <v>0</v>
      </c>
      <c r="L82" s="281">
        <f t="shared" si="5"/>
        <v>0</v>
      </c>
      <c r="M82" s="281">
        <f t="shared" si="5"/>
        <v>0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0</v>
      </c>
      <c r="R82" s="281">
        <f t="shared" si="5"/>
        <v>0</v>
      </c>
      <c r="S82" s="281">
        <f t="shared" si="5"/>
        <v>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0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0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0</v>
      </c>
      <c r="I85" s="297">
        <f t="shared" si="6"/>
        <v>0</v>
      </c>
      <c r="J85" s="297">
        <f t="shared" si="6"/>
        <v>0</v>
      </c>
      <c r="K85" s="297">
        <f t="shared" si="6"/>
        <v>0</v>
      </c>
      <c r="L85" s="297">
        <f t="shared" si="6"/>
        <v>0</v>
      </c>
      <c r="M85" s="297">
        <f t="shared" si="6"/>
        <v>0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0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0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0</v>
      </c>
      <c r="J86" s="297">
        <f t="shared" si="7"/>
        <v>0</v>
      </c>
      <c r="K86" s="297">
        <f t="shared" si="7"/>
        <v>0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</v>
      </c>
      <c r="R86" s="297">
        <f t="shared" si="7"/>
        <v>0</v>
      </c>
      <c r="S86" s="297">
        <f t="shared" si="7"/>
        <v>0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0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0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0</v>
      </c>
      <c r="J87" s="297">
        <f t="shared" si="8"/>
        <v>0</v>
      </c>
      <c r="K87" s="297">
        <f t="shared" si="8"/>
        <v>0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0</v>
      </c>
      <c r="R87" s="297">
        <f t="shared" si="8"/>
        <v>0</v>
      </c>
      <c r="S87" s="297">
        <f t="shared" si="8"/>
        <v>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0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0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0</v>
      </c>
      <c r="J88" s="297">
        <f t="shared" si="9"/>
        <v>0</v>
      </c>
      <c r="K88" s="297">
        <f t="shared" si="9"/>
        <v>0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0</v>
      </c>
      <c r="R88" s="297">
        <f t="shared" si="9"/>
        <v>0</v>
      </c>
      <c r="S88" s="297">
        <f t="shared" si="9"/>
        <v>0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0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0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</v>
      </c>
      <c r="R89" s="297">
        <f t="shared" si="10"/>
        <v>0</v>
      </c>
      <c r="S89" s="297">
        <f t="shared" si="10"/>
        <v>0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0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</v>
      </c>
      <c r="M90" s="297">
        <f t="shared" si="11"/>
        <v>0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0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0</v>
      </c>
      <c r="I93" s="330">
        <f t="shared" si="12"/>
        <v>0</v>
      </c>
      <c r="J93" s="330">
        <f t="shared" si="12"/>
        <v>0</v>
      </c>
      <c r="K93" s="330">
        <f t="shared" si="12"/>
        <v>0</v>
      </c>
      <c r="L93" s="330">
        <f t="shared" si="12"/>
        <v>0</v>
      </c>
      <c r="M93" s="330">
        <f t="shared" si="12"/>
        <v>0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0</v>
      </c>
      <c r="R93" s="330">
        <f t="shared" si="12"/>
        <v>0</v>
      </c>
      <c r="S93" s="330">
        <f t="shared" si="12"/>
        <v>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0</v>
      </c>
      <c r="AE93" s="323">
        <f>SUM(AE85:AE92)</f>
        <v>0</v>
      </c>
      <c r="AF93" s="323">
        <f>SUM(AF85:AF92)</f>
        <v>0</v>
      </c>
      <c r="AG93" s="323">
        <f>SUM(AG85:AG92)</f>
        <v>0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0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0</v>
      </c>
      <c r="AG94" s="322">
        <f>SUM(AC93:AF93)</f>
        <v>0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34">
        <f>SUM(G93:S93)</f>
        <v>0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0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33:33" x14ac:dyDescent="0.2"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81:S81">
    <cfRule type="cellIs" dxfId="344" priority="83" operator="equal">
      <formula>""</formula>
    </cfRule>
    <cfRule type="expression" dxfId="343" priority="84">
      <formula>$G$7=""</formula>
    </cfRule>
  </conditionalFormatting>
  <conditionalFormatting sqref="T81:W81">
    <cfRule type="cellIs" dxfId="342" priority="81" operator="equal">
      <formula>""</formula>
    </cfRule>
    <cfRule type="expression" dxfId="341" priority="82">
      <formula>$G$7=""</formula>
    </cfRule>
  </conditionalFormatting>
  <conditionalFormatting sqref="X81:AA81">
    <cfRule type="cellIs" dxfId="340" priority="79" operator="equal">
      <formula>""</formula>
    </cfRule>
    <cfRule type="expression" dxfId="339" priority="80">
      <formula>$G$7=""</formula>
    </cfRule>
  </conditionalFormatting>
  <conditionalFormatting sqref="G96:S96">
    <cfRule type="cellIs" dxfId="338" priority="78" stopIfTrue="1" operator="notEqual">
      <formula>TRUE</formula>
    </cfRule>
  </conditionalFormatting>
  <conditionalFormatting sqref="T96:AA96">
    <cfRule type="cellIs" dxfId="337" priority="77" stopIfTrue="1" operator="notEqual">
      <formula>TRUE</formula>
    </cfRule>
  </conditionalFormatting>
  <conditionalFormatting sqref="AC96:AF96">
    <cfRule type="cellIs" dxfId="336" priority="76" stopIfTrue="1" operator="notEqual">
      <formula>TRUE</formula>
    </cfRule>
  </conditionalFormatting>
  <conditionalFormatting sqref="AG96">
    <cfRule type="cellIs" dxfId="335" priority="75" stopIfTrue="1" operator="notEqual">
      <formula>TRUE</formula>
    </cfRule>
  </conditionalFormatting>
  <conditionalFormatting sqref="G15:S28">
    <cfRule type="cellIs" dxfId="334" priority="65" operator="equal">
      <formula>""</formula>
    </cfRule>
    <cfRule type="expression" dxfId="333" priority="66">
      <formula>$G$7=""</formula>
    </cfRule>
  </conditionalFormatting>
  <conditionalFormatting sqref="T15:W28">
    <cfRule type="cellIs" dxfId="332" priority="63" operator="equal">
      <formula>""</formula>
    </cfRule>
    <cfRule type="expression" dxfId="331" priority="64">
      <formula>$G$7=""</formula>
    </cfRule>
  </conditionalFormatting>
  <conditionalFormatting sqref="X15:AA28">
    <cfRule type="cellIs" dxfId="330" priority="61" operator="equal">
      <formula>""</formula>
    </cfRule>
    <cfRule type="expression" dxfId="329" priority="62">
      <formula>$G$7=""</formula>
    </cfRule>
  </conditionalFormatting>
  <conditionalFormatting sqref="G32:S33">
    <cfRule type="cellIs" dxfId="328" priority="59" operator="equal">
      <formula>""</formula>
    </cfRule>
    <cfRule type="expression" dxfId="327" priority="60">
      <formula>$G$7=""</formula>
    </cfRule>
  </conditionalFormatting>
  <conditionalFormatting sqref="T32:W33">
    <cfRule type="cellIs" dxfId="326" priority="57" operator="equal">
      <formula>""</formula>
    </cfRule>
    <cfRule type="expression" dxfId="325" priority="58">
      <formula>$G$7=""</formula>
    </cfRule>
  </conditionalFormatting>
  <conditionalFormatting sqref="X32:AA33">
    <cfRule type="cellIs" dxfId="324" priority="55" operator="equal">
      <formula>""</formula>
    </cfRule>
    <cfRule type="expression" dxfId="323" priority="56">
      <formula>$G$7=""</formula>
    </cfRule>
  </conditionalFormatting>
  <conditionalFormatting sqref="G45:S46">
    <cfRule type="cellIs" dxfId="322" priority="53" operator="equal">
      <formula>""</formula>
    </cfRule>
    <cfRule type="expression" dxfId="321" priority="54">
      <formula>$G$7=""</formula>
    </cfRule>
  </conditionalFormatting>
  <conditionalFormatting sqref="T45:W46">
    <cfRule type="cellIs" dxfId="320" priority="51" operator="equal">
      <formula>""</formula>
    </cfRule>
    <cfRule type="expression" dxfId="319" priority="52">
      <formula>$G$7=""</formula>
    </cfRule>
  </conditionalFormatting>
  <conditionalFormatting sqref="X45:AA46">
    <cfRule type="cellIs" dxfId="318" priority="49" operator="equal">
      <formula>""</formula>
    </cfRule>
    <cfRule type="expression" dxfId="317" priority="50">
      <formula>$G$7=""</formula>
    </cfRule>
  </conditionalFormatting>
  <conditionalFormatting sqref="G65:S66">
    <cfRule type="cellIs" dxfId="316" priority="47" operator="equal">
      <formula>""</formula>
    </cfRule>
    <cfRule type="expression" dxfId="315" priority="48">
      <formula>$G$7=""</formula>
    </cfRule>
  </conditionalFormatting>
  <conditionalFormatting sqref="T65:W66">
    <cfRule type="cellIs" dxfId="314" priority="45" operator="equal">
      <formula>""</formula>
    </cfRule>
    <cfRule type="expression" dxfId="313" priority="46">
      <formula>$G$7=""</formula>
    </cfRule>
  </conditionalFormatting>
  <conditionalFormatting sqref="X65:AA66">
    <cfRule type="cellIs" dxfId="312" priority="43" operator="equal">
      <formula>""</formula>
    </cfRule>
    <cfRule type="expression" dxfId="311" priority="44">
      <formula>$G$7=""</formula>
    </cfRule>
  </conditionalFormatting>
  <conditionalFormatting sqref="G72:S73">
    <cfRule type="cellIs" dxfId="310" priority="41" operator="equal">
      <formula>""</formula>
    </cfRule>
    <cfRule type="expression" dxfId="309" priority="42">
      <formula>$G$7=""</formula>
    </cfRule>
  </conditionalFormatting>
  <conditionalFormatting sqref="T72:W73">
    <cfRule type="cellIs" dxfId="308" priority="39" operator="equal">
      <formula>""</formula>
    </cfRule>
    <cfRule type="expression" dxfId="307" priority="40">
      <formula>$G$7=""</formula>
    </cfRule>
  </conditionalFormatting>
  <conditionalFormatting sqref="X72:AA73">
    <cfRule type="cellIs" dxfId="306" priority="37" operator="equal">
      <formula>""</formula>
    </cfRule>
    <cfRule type="expression" dxfId="305" priority="38">
      <formula>$G$7=""</formula>
    </cfRule>
  </conditionalFormatting>
  <conditionalFormatting sqref="G79:S80">
    <cfRule type="cellIs" dxfId="304" priority="35" operator="equal">
      <formula>""</formula>
    </cfRule>
    <cfRule type="expression" dxfId="303" priority="36">
      <formula>$G$7=""</formula>
    </cfRule>
  </conditionalFormatting>
  <conditionalFormatting sqref="T79:W80">
    <cfRule type="cellIs" dxfId="302" priority="33" operator="equal">
      <formula>""</formula>
    </cfRule>
    <cfRule type="expression" dxfId="301" priority="34">
      <formula>$G$7=""</formula>
    </cfRule>
  </conditionalFormatting>
  <conditionalFormatting sqref="X79:AA80">
    <cfRule type="cellIs" dxfId="300" priority="31" operator="equal">
      <formula>""</formula>
    </cfRule>
    <cfRule type="expression" dxfId="299" priority="32">
      <formula>$G$7=""</formula>
    </cfRule>
  </conditionalFormatting>
  <conditionalFormatting sqref="G30:S31">
    <cfRule type="cellIs" dxfId="298" priority="29" operator="equal">
      <formula>""</formula>
    </cfRule>
    <cfRule type="expression" dxfId="297" priority="30">
      <formula>$G$7=""</formula>
    </cfRule>
  </conditionalFormatting>
  <conditionalFormatting sqref="T30:W31">
    <cfRule type="cellIs" dxfId="296" priority="27" operator="equal">
      <formula>""</formula>
    </cfRule>
    <cfRule type="expression" dxfId="295" priority="28">
      <formula>$G$7=""</formula>
    </cfRule>
  </conditionalFormatting>
  <conditionalFormatting sqref="X30:AA31">
    <cfRule type="cellIs" dxfId="294" priority="25" operator="equal">
      <formula>""</formula>
    </cfRule>
    <cfRule type="expression" dxfId="293" priority="26">
      <formula>$G$7=""</formula>
    </cfRule>
  </conditionalFormatting>
  <conditionalFormatting sqref="G35:S44">
    <cfRule type="cellIs" dxfId="292" priority="23" operator="equal">
      <formula>""</formula>
    </cfRule>
    <cfRule type="expression" dxfId="291" priority="24">
      <formula>$G$7=""</formula>
    </cfRule>
  </conditionalFormatting>
  <conditionalFormatting sqref="T35:W44">
    <cfRule type="cellIs" dxfId="290" priority="21" operator="equal">
      <formula>""</formula>
    </cfRule>
    <cfRule type="expression" dxfId="289" priority="22">
      <formula>$G$7=""</formula>
    </cfRule>
  </conditionalFormatting>
  <conditionalFormatting sqref="X35:AA44">
    <cfRule type="cellIs" dxfId="288" priority="19" operator="equal">
      <formula>""</formula>
    </cfRule>
    <cfRule type="expression" dxfId="287" priority="20">
      <formula>$G$7=""</formula>
    </cfRule>
  </conditionalFormatting>
  <conditionalFormatting sqref="G48:S64">
    <cfRule type="cellIs" dxfId="286" priority="17" operator="equal">
      <formula>""</formula>
    </cfRule>
    <cfRule type="expression" dxfId="285" priority="18">
      <formula>$G$7=""</formula>
    </cfRule>
  </conditionalFormatting>
  <conditionalFormatting sqref="T48:W64">
    <cfRule type="cellIs" dxfId="284" priority="15" operator="equal">
      <formula>""</formula>
    </cfRule>
    <cfRule type="expression" dxfId="283" priority="16">
      <formula>$G$7=""</formula>
    </cfRule>
  </conditionalFormatting>
  <conditionalFormatting sqref="X48:AA64">
    <cfRule type="cellIs" dxfId="282" priority="13" operator="equal">
      <formula>""</formula>
    </cfRule>
    <cfRule type="expression" dxfId="281" priority="14">
      <formula>$G$7=""</formula>
    </cfRule>
  </conditionalFormatting>
  <conditionalFormatting sqref="G68:S71">
    <cfRule type="cellIs" dxfId="280" priority="11" operator="equal">
      <formula>""</formula>
    </cfRule>
    <cfRule type="expression" dxfId="279" priority="12">
      <formula>$G$7=""</formula>
    </cfRule>
  </conditionalFormatting>
  <conditionalFormatting sqref="T68:W71">
    <cfRule type="cellIs" dxfId="278" priority="9" operator="equal">
      <formula>""</formula>
    </cfRule>
    <cfRule type="expression" dxfId="277" priority="10">
      <formula>$G$7=""</formula>
    </cfRule>
  </conditionalFormatting>
  <conditionalFormatting sqref="X68:AA71">
    <cfRule type="cellIs" dxfId="276" priority="7" operator="equal">
      <formula>""</formula>
    </cfRule>
    <cfRule type="expression" dxfId="275" priority="8">
      <formula>$G$7=""</formula>
    </cfRule>
  </conditionalFormatting>
  <conditionalFormatting sqref="G75:S78">
    <cfRule type="cellIs" dxfId="274" priority="5" operator="equal">
      <formula>""</formula>
    </cfRule>
    <cfRule type="expression" dxfId="273" priority="6">
      <formula>$G$7=""</formula>
    </cfRule>
  </conditionalFormatting>
  <conditionalFormatting sqref="T75:W78">
    <cfRule type="cellIs" dxfId="272" priority="3" operator="equal">
      <formula>""</formula>
    </cfRule>
    <cfRule type="expression" dxfId="271" priority="4">
      <formula>$G$7=""</formula>
    </cfRule>
  </conditionalFormatting>
  <conditionalFormatting sqref="X75:AA78">
    <cfRule type="cellIs" dxfId="270" priority="1" operator="equal">
      <formula>""</formula>
    </cfRule>
    <cfRule type="expression" dxfId="269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G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K10" sqref="K10"/>
    </sheetView>
  </sheetViews>
  <sheetFormatPr defaultRowHeight="12.75" x14ac:dyDescent="0.2"/>
  <cols>
    <col min="1" max="1" width="1.14062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226"/>
      <c r="AD2" s="226"/>
      <c r="AE2" s="226"/>
      <c r="AF2" s="226"/>
      <c r="AG2" s="227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226"/>
      <c r="AD3" s="226"/>
      <c r="AE3" s="226"/>
      <c r="AF3" s="226"/>
      <c r="AG3" s="227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226"/>
      <c r="AD4" s="226"/>
      <c r="AE4" s="226"/>
      <c r="AF4" s="226"/>
      <c r="AG4" s="227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226"/>
      <c r="AD5" s="226"/>
      <c r="AE5" s="226"/>
      <c r="AF5" s="226"/>
      <c r="AG5" s="227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154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0</v>
      </c>
      <c r="AD9" s="349">
        <f>AD82</f>
        <v>0</v>
      </c>
      <c r="AE9" s="349">
        <f>AE82</f>
        <v>0</v>
      </c>
      <c r="AF9" s="349">
        <f>AF82</f>
        <v>0</v>
      </c>
      <c r="AG9" s="407">
        <f>AG82</f>
        <v>0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153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152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0</v>
      </c>
      <c r="AD14" s="284">
        <f>SUBTOTAL(9,AD15:AD28)</f>
        <v>0</v>
      </c>
      <c r="AE14" s="284">
        <f>SUBTOTAL(9,AE15:AE28)</f>
        <v>0</v>
      </c>
      <c r="AF14" s="284">
        <f>SUBTOTAL(9,AF15:AF28)</f>
        <v>0</v>
      </c>
      <c r="AG14" s="284">
        <f>SUBTOTAL(9,AG15:AG28)</f>
        <v>0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 t="s">
        <v>120</v>
      </c>
      <c r="H15" s="252" t="s">
        <v>120</v>
      </c>
      <c r="I15" s="252" t="s">
        <v>120</v>
      </c>
      <c r="J15" s="252" t="s">
        <v>120</v>
      </c>
      <c r="K15" s="252" t="s">
        <v>120</v>
      </c>
      <c r="L15" s="252" t="s">
        <v>120</v>
      </c>
      <c r="M15" s="252" t="s">
        <v>120</v>
      </c>
      <c r="N15" s="252" t="s">
        <v>120</v>
      </c>
      <c r="O15" s="252" t="s">
        <v>120</v>
      </c>
      <c r="P15" s="252" t="s">
        <v>120</v>
      </c>
      <c r="Q15" s="252" t="s">
        <v>120</v>
      </c>
      <c r="R15" s="252" t="s">
        <v>120</v>
      </c>
      <c r="S15" s="252" t="s">
        <v>120</v>
      </c>
      <c r="T15" s="252" t="s">
        <v>120</v>
      </c>
      <c r="U15" s="252" t="s">
        <v>120</v>
      </c>
      <c r="V15" s="252" t="s">
        <v>120</v>
      </c>
      <c r="W15" s="252" t="s">
        <v>120</v>
      </c>
      <c r="X15" s="252" t="s">
        <v>120</v>
      </c>
      <c r="Y15" s="252" t="s">
        <v>120</v>
      </c>
      <c r="Z15" s="252" t="s">
        <v>120</v>
      </c>
      <c r="AA15" s="252" t="s">
        <v>120</v>
      </c>
      <c r="AB15" s="205"/>
      <c r="AC15" s="213">
        <f>IFERROR($G15*'Q (t)'!$G15/1000,0)</f>
        <v>0</v>
      </c>
      <c r="AD15" s="213">
        <f>SUMPRODUCT($H15:$O15,'Q (t)'!$H15:$O15)/100</f>
        <v>0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0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 t="s">
        <v>120</v>
      </c>
      <c r="H16" s="252" t="s">
        <v>120</v>
      </c>
      <c r="I16" s="252" t="s">
        <v>120</v>
      </c>
      <c r="J16" s="252" t="s">
        <v>120</v>
      </c>
      <c r="K16" s="252" t="s">
        <v>120</v>
      </c>
      <c r="L16" s="252" t="s">
        <v>120</v>
      </c>
      <c r="M16" s="252" t="s">
        <v>120</v>
      </c>
      <c r="N16" s="252" t="s">
        <v>120</v>
      </c>
      <c r="O16" s="252" t="s">
        <v>120</v>
      </c>
      <c r="P16" s="252" t="s">
        <v>120</v>
      </c>
      <c r="Q16" s="252" t="s">
        <v>120</v>
      </c>
      <c r="R16" s="252" t="s">
        <v>120</v>
      </c>
      <c r="S16" s="252" t="s">
        <v>120</v>
      </c>
      <c r="T16" s="252" t="s">
        <v>120</v>
      </c>
      <c r="U16" s="252" t="s">
        <v>120</v>
      </c>
      <c r="V16" s="252" t="s">
        <v>120</v>
      </c>
      <c r="W16" s="252" t="s">
        <v>120</v>
      </c>
      <c r="X16" s="252" t="s">
        <v>120</v>
      </c>
      <c r="Y16" s="252" t="s">
        <v>120</v>
      </c>
      <c r="Z16" s="252" t="s">
        <v>120</v>
      </c>
      <c r="AA16" s="252" t="s">
        <v>120</v>
      </c>
      <c r="AB16" s="205"/>
      <c r="AC16" s="213">
        <f>IFERROR($G16*'Q (t)'!$G16/1000,0)</f>
        <v>0</v>
      </c>
      <c r="AD16" s="213">
        <f>SUMPRODUCT($H16:$O16,'Q (t)'!$H16:$O16)/100</f>
        <v>0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0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 t="s">
        <v>120</v>
      </c>
      <c r="H17" s="252" t="s">
        <v>120</v>
      </c>
      <c r="I17" s="252" t="s">
        <v>120</v>
      </c>
      <c r="J17" s="252" t="s">
        <v>120</v>
      </c>
      <c r="K17" s="252" t="s">
        <v>120</v>
      </c>
      <c r="L17" s="252" t="s">
        <v>120</v>
      </c>
      <c r="M17" s="252" t="s">
        <v>120</v>
      </c>
      <c r="N17" s="252" t="s">
        <v>120</v>
      </c>
      <c r="O17" s="252" t="s">
        <v>120</v>
      </c>
      <c r="P17" s="252" t="s">
        <v>120</v>
      </c>
      <c r="Q17" s="252" t="s">
        <v>120</v>
      </c>
      <c r="R17" s="252" t="s">
        <v>120</v>
      </c>
      <c r="S17" s="252" t="s">
        <v>120</v>
      </c>
      <c r="T17" s="252" t="s">
        <v>120</v>
      </c>
      <c r="U17" s="252" t="s">
        <v>120</v>
      </c>
      <c r="V17" s="252" t="s">
        <v>120</v>
      </c>
      <c r="W17" s="252" t="s">
        <v>120</v>
      </c>
      <c r="X17" s="252" t="s">
        <v>120</v>
      </c>
      <c r="Y17" s="252" t="s">
        <v>120</v>
      </c>
      <c r="Z17" s="252" t="s">
        <v>120</v>
      </c>
      <c r="AA17" s="252" t="s">
        <v>120</v>
      </c>
      <c r="AB17" s="205"/>
      <c r="AC17" s="213">
        <f>IFERROR($G17*'Q (t)'!$G17/1000,0)</f>
        <v>0</v>
      </c>
      <c r="AD17" s="213">
        <f>SUMPRODUCT($H17:$O17,'Q (t)'!$H17:$O17)/100</f>
        <v>0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0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 t="s">
        <v>120</v>
      </c>
      <c r="H18" s="252" t="s">
        <v>120</v>
      </c>
      <c r="I18" s="252" t="s">
        <v>120</v>
      </c>
      <c r="J18" s="252" t="s">
        <v>120</v>
      </c>
      <c r="K18" s="252" t="s">
        <v>120</v>
      </c>
      <c r="L18" s="252" t="s">
        <v>120</v>
      </c>
      <c r="M18" s="252" t="s">
        <v>120</v>
      </c>
      <c r="N18" s="252" t="s">
        <v>120</v>
      </c>
      <c r="O18" s="252" t="s">
        <v>120</v>
      </c>
      <c r="P18" s="252" t="s">
        <v>120</v>
      </c>
      <c r="Q18" s="252" t="s">
        <v>120</v>
      </c>
      <c r="R18" s="252" t="s">
        <v>120</v>
      </c>
      <c r="S18" s="252" t="s">
        <v>120</v>
      </c>
      <c r="T18" s="252" t="s">
        <v>120</v>
      </c>
      <c r="U18" s="252" t="s">
        <v>120</v>
      </c>
      <c r="V18" s="252" t="s">
        <v>120</v>
      </c>
      <c r="W18" s="252" t="s">
        <v>120</v>
      </c>
      <c r="X18" s="252" t="s">
        <v>120</v>
      </c>
      <c r="Y18" s="252" t="s">
        <v>120</v>
      </c>
      <c r="Z18" s="252" t="s">
        <v>120</v>
      </c>
      <c r="AA18" s="252" t="s">
        <v>120</v>
      </c>
      <c r="AB18" s="205"/>
      <c r="AC18" s="213">
        <f>IFERROR($G18*'Q (t)'!$G18/1000,0)</f>
        <v>0</v>
      </c>
      <c r="AD18" s="213">
        <f>SUMPRODUCT($H18:$O18,'Q (t)'!$H18:$O18)/100</f>
        <v>0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0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 t="s">
        <v>120</v>
      </c>
      <c r="H19" s="252" t="s">
        <v>120</v>
      </c>
      <c r="I19" s="252" t="s">
        <v>120</v>
      </c>
      <c r="J19" s="252" t="s">
        <v>120</v>
      </c>
      <c r="K19" s="252" t="s">
        <v>120</v>
      </c>
      <c r="L19" s="252" t="s">
        <v>120</v>
      </c>
      <c r="M19" s="252" t="s">
        <v>120</v>
      </c>
      <c r="N19" s="252" t="s">
        <v>120</v>
      </c>
      <c r="O19" s="252" t="s">
        <v>120</v>
      </c>
      <c r="P19" s="252" t="s">
        <v>120</v>
      </c>
      <c r="Q19" s="252" t="s">
        <v>120</v>
      </c>
      <c r="R19" s="252" t="s">
        <v>120</v>
      </c>
      <c r="S19" s="252" t="s">
        <v>120</v>
      </c>
      <c r="T19" s="252" t="s">
        <v>120</v>
      </c>
      <c r="U19" s="252" t="s">
        <v>120</v>
      </c>
      <c r="V19" s="252" t="s">
        <v>120</v>
      </c>
      <c r="W19" s="252" t="s">
        <v>120</v>
      </c>
      <c r="X19" s="252" t="s">
        <v>120</v>
      </c>
      <c r="Y19" s="252" t="s">
        <v>120</v>
      </c>
      <c r="Z19" s="252" t="s">
        <v>120</v>
      </c>
      <c r="AA19" s="252" t="s">
        <v>120</v>
      </c>
      <c r="AB19" s="205"/>
      <c r="AC19" s="213">
        <f>IFERROR($G19*'Q (t)'!$G19/1000,0)</f>
        <v>0</v>
      </c>
      <c r="AD19" s="213">
        <f>SUMPRODUCT($H19:$O19,'Q (t)'!$H19:$O19)/100</f>
        <v>0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0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 t="s">
        <v>120</v>
      </c>
      <c r="H20" s="252" t="s">
        <v>120</v>
      </c>
      <c r="I20" s="252" t="s">
        <v>120</v>
      </c>
      <c r="J20" s="252" t="s">
        <v>120</v>
      </c>
      <c r="K20" s="252" t="s">
        <v>120</v>
      </c>
      <c r="L20" s="252" t="s">
        <v>120</v>
      </c>
      <c r="M20" s="252" t="s">
        <v>120</v>
      </c>
      <c r="N20" s="252" t="s">
        <v>120</v>
      </c>
      <c r="O20" s="252" t="s">
        <v>120</v>
      </c>
      <c r="P20" s="252" t="s">
        <v>120</v>
      </c>
      <c r="Q20" s="252" t="s">
        <v>120</v>
      </c>
      <c r="R20" s="252" t="s">
        <v>120</v>
      </c>
      <c r="S20" s="252" t="s">
        <v>120</v>
      </c>
      <c r="T20" s="252" t="s">
        <v>120</v>
      </c>
      <c r="U20" s="252" t="s">
        <v>120</v>
      </c>
      <c r="V20" s="252" t="s">
        <v>120</v>
      </c>
      <c r="W20" s="252" t="s">
        <v>120</v>
      </c>
      <c r="X20" s="252" t="s">
        <v>120</v>
      </c>
      <c r="Y20" s="252" t="s">
        <v>120</v>
      </c>
      <c r="Z20" s="252" t="s">
        <v>120</v>
      </c>
      <c r="AA20" s="252" t="s">
        <v>120</v>
      </c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 t="s">
        <v>120</v>
      </c>
      <c r="H21" s="252" t="s">
        <v>120</v>
      </c>
      <c r="I21" s="252" t="s">
        <v>120</v>
      </c>
      <c r="J21" s="252" t="s">
        <v>120</v>
      </c>
      <c r="K21" s="252" t="s">
        <v>120</v>
      </c>
      <c r="L21" s="252" t="s">
        <v>120</v>
      </c>
      <c r="M21" s="252" t="s">
        <v>120</v>
      </c>
      <c r="N21" s="252" t="s">
        <v>120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 t="s">
        <v>120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 t="s">
        <v>120</v>
      </c>
      <c r="H22" s="252" t="s">
        <v>120</v>
      </c>
      <c r="I22" s="252" t="s">
        <v>120</v>
      </c>
      <c r="J22" s="252" t="s">
        <v>120</v>
      </c>
      <c r="K22" s="252" t="s">
        <v>120</v>
      </c>
      <c r="L22" s="252" t="s">
        <v>120</v>
      </c>
      <c r="M22" s="252" t="s">
        <v>120</v>
      </c>
      <c r="N22" s="252" t="s">
        <v>120</v>
      </c>
      <c r="O22" s="252" t="s">
        <v>120</v>
      </c>
      <c r="P22" s="252" t="s">
        <v>120</v>
      </c>
      <c r="Q22" s="252" t="s">
        <v>120</v>
      </c>
      <c r="R22" s="252" t="s">
        <v>120</v>
      </c>
      <c r="S22" s="252" t="s">
        <v>120</v>
      </c>
      <c r="T22" s="252" t="s">
        <v>120</v>
      </c>
      <c r="U22" s="252" t="s">
        <v>120</v>
      </c>
      <c r="V22" s="252" t="s">
        <v>120</v>
      </c>
      <c r="W22" s="252" t="s">
        <v>120</v>
      </c>
      <c r="X22" s="252" t="s">
        <v>120</v>
      </c>
      <c r="Y22" s="252" t="s">
        <v>120</v>
      </c>
      <c r="Z22" s="252" t="s">
        <v>120</v>
      </c>
      <c r="AA22" s="252" t="s">
        <v>120</v>
      </c>
      <c r="AB22" s="205"/>
      <c r="AC22" s="213">
        <f>IFERROR($G22*'Q (t)'!$G22/1000,0)</f>
        <v>0</v>
      </c>
      <c r="AD22" s="213">
        <f>SUMPRODUCT($H22:$O22,'Q (t)'!$H22:$O22)/100</f>
        <v>0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0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 t="s">
        <v>120</v>
      </c>
      <c r="H23" s="252" t="s">
        <v>120</v>
      </c>
      <c r="I23" s="252" t="s">
        <v>120</v>
      </c>
      <c r="J23" s="252" t="s">
        <v>120</v>
      </c>
      <c r="K23" s="252" t="s">
        <v>120</v>
      </c>
      <c r="L23" s="252" t="s">
        <v>120</v>
      </c>
      <c r="M23" s="252" t="s">
        <v>120</v>
      </c>
      <c r="N23" s="252" t="s">
        <v>120</v>
      </c>
      <c r="O23" s="252" t="s">
        <v>120</v>
      </c>
      <c r="P23" s="252" t="s">
        <v>120</v>
      </c>
      <c r="Q23" s="252" t="s">
        <v>120</v>
      </c>
      <c r="R23" s="252" t="s">
        <v>120</v>
      </c>
      <c r="S23" s="252" t="s">
        <v>120</v>
      </c>
      <c r="T23" s="252" t="s">
        <v>120</v>
      </c>
      <c r="U23" s="252" t="s">
        <v>120</v>
      </c>
      <c r="V23" s="252" t="s">
        <v>120</v>
      </c>
      <c r="W23" s="252" t="s">
        <v>120</v>
      </c>
      <c r="X23" s="252" t="s">
        <v>120</v>
      </c>
      <c r="Y23" s="252" t="s">
        <v>120</v>
      </c>
      <c r="Z23" s="252" t="s">
        <v>120</v>
      </c>
      <c r="AA23" s="252" t="s">
        <v>120</v>
      </c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 t="s">
        <v>120</v>
      </c>
      <c r="H24" s="252" t="s">
        <v>120</v>
      </c>
      <c r="I24" s="252" t="s">
        <v>120</v>
      </c>
      <c r="J24" s="252" t="s">
        <v>120</v>
      </c>
      <c r="K24" s="252" t="s">
        <v>120</v>
      </c>
      <c r="L24" s="252" t="s">
        <v>120</v>
      </c>
      <c r="M24" s="252" t="s">
        <v>120</v>
      </c>
      <c r="N24" s="252" t="s">
        <v>120</v>
      </c>
      <c r="O24" s="252" t="s">
        <v>120</v>
      </c>
      <c r="P24" s="252" t="s">
        <v>120</v>
      </c>
      <c r="Q24" s="252" t="s">
        <v>120</v>
      </c>
      <c r="R24" s="252" t="s">
        <v>120</v>
      </c>
      <c r="S24" s="252" t="s">
        <v>120</v>
      </c>
      <c r="T24" s="252" t="s">
        <v>120</v>
      </c>
      <c r="U24" s="252" t="s">
        <v>120</v>
      </c>
      <c r="V24" s="252" t="s">
        <v>120</v>
      </c>
      <c r="W24" s="252" t="s">
        <v>120</v>
      </c>
      <c r="X24" s="252" t="s">
        <v>120</v>
      </c>
      <c r="Y24" s="252" t="s">
        <v>120</v>
      </c>
      <c r="Z24" s="252" t="s">
        <v>120</v>
      </c>
      <c r="AA24" s="252" t="s">
        <v>120</v>
      </c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 t="s">
        <v>120</v>
      </c>
      <c r="H25" s="252" t="s">
        <v>120</v>
      </c>
      <c r="I25" s="252" t="s">
        <v>120</v>
      </c>
      <c r="J25" s="252" t="s">
        <v>120</v>
      </c>
      <c r="K25" s="252" t="s">
        <v>120</v>
      </c>
      <c r="L25" s="252" t="s">
        <v>120</v>
      </c>
      <c r="M25" s="252" t="s">
        <v>120</v>
      </c>
      <c r="N25" s="252" t="s">
        <v>120</v>
      </c>
      <c r="O25" s="252" t="s">
        <v>120</v>
      </c>
      <c r="P25" s="252" t="s">
        <v>120</v>
      </c>
      <c r="Q25" s="252" t="s">
        <v>120</v>
      </c>
      <c r="R25" s="252" t="s">
        <v>120</v>
      </c>
      <c r="S25" s="252" t="s">
        <v>120</v>
      </c>
      <c r="T25" s="252" t="s">
        <v>120</v>
      </c>
      <c r="U25" s="252" t="s">
        <v>120</v>
      </c>
      <c r="V25" s="252" t="s">
        <v>120</v>
      </c>
      <c r="W25" s="252" t="s">
        <v>120</v>
      </c>
      <c r="X25" s="252" t="s">
        <v>120</v>
      </c>
      <c r="Y25" s="252" t="s">
        <v>120</v>
      </c>
      <c r="Z25" s="252" t="s">
        <v>120</v>
      </c>
      <c r="AA25" s="252" t="s">
        <v>120</v>
      </c>
      <c r="AB25" s="205"/>
      <c r="AC25" s="213">
        <f>IFERROR($G25*'Q (t)'!$G25/1000,0)</f>
        <v>0</v>
      </c>
      <c r="AD25" s="213">
        <f>SUMPRODUCT($H25:$O25,'Q (t)'!$H25:$O25)/100</f>
        <v>0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0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 t="s">
        <v>120</v>
      </c>
      <c r="H26" s="252" t="s">
        <v>120</v>
      </c>
      <c r="I26" s="252" t="s">
        <v>120</v>
      </c>
      <c r="J26" s="252" t="s">
        <v>120</v>
      </c>
      <c r="K26" s="252" t="s">
        <v>120</v>
      </c>
      <c r="L26" s="252" t="s">
        <v>120</v>
      </c>
      <c r="M26" s="252" t="s">
        <v>120</v>
      </c>
      <c r="N26" s="252" t="s">
        <v>120</v>
      </c>
      <c r="O26" s="252" t="s">
        <v>120</v>
      </c>
      <c r="P26" s="252" t="s">
        <v>120</v>
      </c>
      <c r="Q26" s="252" t="s">
        <v>120</v>
      </c>
      <c r="R26" s="252" t="s">
        <v>120</v>
      </c>
      <c r="S26" s="252" t="s">
        <v>120</v>
      </c>
      <c r="T26" s="252" t="s">
        <v>120</v>
      </c>
      <c r="U26" s="252" t="s">
        <v>120</v>
      </c>
      <c r="V26" s="252" t="s">
        <v>120</v>
      </c>
      <c r="W26" s="252" t="s">
        <v>120</v>
      </c>
      <c r="X26" s="252" t="s">
        <v>120</v>
      </c>
      <c r="Y26" s="252" t="s">
        <v>120</v>
      </c>
      <c r="Z26" s="252" t="s">
        <v>120</v>
      </c>
      <c r="AA26" s="252" t="s">
        <v>120</v>
      </c>
      <c r="AB26" s="205"/>
      <c r="AC26" s="213">
        <f>IFERROR($G26*'Q (t)'!$G26/1000,0)</f>
        <v>0</v>
      </c>
      <c r="AD26" s="213">
        <f>SUMPRODUCT($H26:$O26,'Q (t)'!$H26:$O26)/100</f>
        <v>0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0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05"/>
      <c r="AC29" s="284">
        <f>SUBTOTAL(9,AC30:AC33)</f>
        <v>0</v>
      </c>
      <c r="AD29" s="284">
        <f>SUBTOTAL(9,AD30:AD33)</f>
        <v>0</v>
      </c>
      <c r="AE29" s="284">
        <f>SUBTOTAL(9,AE30:AE33)</f>
        <v>0</v>
      </c>
      <c r="AF29" s="284">
        <f>SUBTOTAL(9,AF30:AF33)</f>
        <v>0</v>
      </c>
      <c r="AG29" s="284">
        <f>SUBTOTAL(9,AG30:AG33)</f>
        <v>0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 t="s">
        <v>120</v>
      </c>
      <c r="H30" s="252" t="s">
        <v>120</v>
      </c>
      <c r="I30" s="252" t="s">
        <v>120</v>
      </c>
      <c r="J30" s="252" t="s">
        <v>120</v>
      </c>
      <c r="K30" s="252" t="s">
        <v>120</v>
      </c>
      <c r="L30" s="252" t="s">
        <v>120</v>
      </c>
      <c r="M30" s="252" t="s">
        <v>120</v>
      </c>
      <c r="N30" s="252" t="s">
        <v>120</v>
      </c>
      <c r="O30" s="252" t="s">
        <v>120</v>
      </c>
      <c r="P30" s="252" t="s">
        <v>120</v>
      </c>
      <c r="Q30" s="252" t="s">
        <v>120</v>
      </c>
      <c r="R30" s="252" t="s">
        <v>120</v>
      </c>
      <c r="S30" s="252" t="s">
        <v>120</v>
      </c>
      <c r="T30" s="252" t="s">
        <v>120</v>
      </c>
      <c r="U30" s="252" t="s">
        <v>120</v>
      </c>
      <c r="V30" s="252" t="s">
        <v>120</v>
      </c>
      <c r="W30" s="252" t="s">
        <v>120</v>
      </c>
      <c r="X30" s="252" t="s">
        <v>120</v>
      </c>
      <c r="Y30" s="252" t="s">
        <v>120</v>
      </c>
      <c r="Z30" s="252" t="s">
        <v>120</v>
      </c>
      <c r="AA30" s="252" t="s">
        <v>120</v>
      </c>
      <c r="AB30" s="205"/>
      <c r="AC30" s="213">
        <f>IFERROR($G30*'Q (t)'!$G30/1000,0)</f>
        <v>0</v>
      </c>
      <c r="AD30" s="213">
        <f>SUMPRODUCT($H30:$O30,'Q (t)'!$H30:$O30)/100</f>
        <v>0</v>
      </c>
      <c r="AE30" s="213">
        <f>SUMPRODUCT($P30:$W30,'Q (t)'!$P30:$W30)/1000</f>
        <v>0</v>
      </c>
      <c r="AF30" s="213">
        <f>SUMPRODUCT($X30:$AA30,'Q (t)'!$X30:$AA30)/1000</f>
        <v>0</v>
      </c>
      <c r="AG30" s="213">
        <f>SUM(AC30:AF30)</f>
        <v>0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 t="s">
        <v>120</v>
      </c>
      <c r="H31" s="252" t="s">
        <v>120</v>
      </c>
      <c r="I31" s="252" t="s">
        <v>120</v>
      </c>
      <c r="J31" s="252" t="s">
        <v>120</v>
      </c>
      <c r="K31" s="252" t="s">
        <v>120</v>
      </c>
      <c r="L31" s="252" t="s">
        <v>120</v>
      </c>
      <c r="M31" s="252" t="s">
        <v>120</v>
      </c>
      <c r="N31" s="252" t="s">
        <v>120</v>
      </c>
      <c r="O31" s="252" t="s">
        <v>120</v>
      </c>
      <c r="P31" s="252" t="s">
        <v>120</v>
      </c>
      <c r="Q31" s="252" t="s">
        <v>120</v>
      </c>
      <c r="R31" s="252" t="s">
        <v>120</v>
      </c>
      <c r="S31" s="252" t="s">
        <v>120</v>
      </c>
      <c r="T31" s="252" t="s">
        <v>120</v>
      </c>
      <c r="U31" s="252" t="s">
        <v>120</v>
      </c>
      <c r="V31" s="252" t="s">
        <v>120</v>
      </c>
      <c r="W31" s="252" t="s">
        <v>120</v>
      </c>
      <c r="X31" s="252" t="s">
        <v>120</v>
      </c>
      <c r="Y31" s="252" t="s">
        <v>120</v>
      </c>
      <c r="Z31" s="252" t="s">
        <v>120</v>
      </c>
      <c r="AA31" s="252" t="s">
        <v>120</v>
      </c>
      <c r="AB31" s="205"/>
      <c r="AC31" s="213">
        <f>IFERROR($G31*'Q (t)'!$G31/1000,0)</f>
        <v>0</v>
      </c>
      <c r="AD31" s="213">
        <f>SUMPRODUCT($H31:$O31,'Q (t)'!$H31:$O31)/100</f>
        <v>0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0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05"/>
      <c r="AC34" s="284">
        <f>SUBTOTAL(9,AC35:AC46)</f>
        <v>0</v>
      </c>
      <c r="AD34" s="284">
        <f>SUBTOTAL(9,AD35:AD46)</f>
        <v>0</v>
      </c>
      <c r="AE34" s="284">
        <f>SUBTOTAL(9,AE35:AE46)</f>
        <v>0</v>
      </c>
      <c r="AF34" s="284">
        <f>SUBTOTAL(9,AF35:AF46)</f>
        <v>0</v>
      </c>
      <c r="AG34" s="284">
        <f>SUBTOTAL(9,AG35:AG46)</f>
        <v>0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 t="s">
        <v>120</v>
      </c>
      <c r="H35" s="252" t="s">
        <v>120</v>
      </c>
      <c r="I35" s="252" t="s">
        <v>120</v>
      </c>
      <c r="J35" s="252" t="s">
        <v>120</v>
      </c>
      <c r="K35" s="252" t="s">
        <v>120</v>
      </c>
      <c r="L35" s="252" t="s">
        <v>120</v>
      </c>
      <c r="M35" s="252" t="s">
        <v>120</v>
      </c>
      <c r="N35" s="252" t="s">
        <v>120</v>
      </c>
      <c r="O35" s="252" t="s">
        <v>120</v>
      </c>
      <c r="P35" s="252" t="s">
        <v>120</v>
      </c>
      <c r="Q35" s="252" t="s">
        <v>120</v>
      </c>
      <c r="R35" s="252" t="s">
        <v>120</v>
      </c>
      <c r="S35" s="252" t="s">
        <v>120</v>
      </c>
      <c r="T35" s="252" t="s">
        <v>120</v>
      </c>
      <c r="U35" s="252" t="s">
        <v>120</v>
      </c>
      <c r="V35" s="252" t="s">
        <v>120</v>
      </c>
      <c r="W35" s="252" t="s">
        <v>120</v>
      </c>
      <c r="X35" s="252" t="s">
        <v>120</v>
      </c>
      <c r="Y35" s="252" t="s">
        <v>120</v>
      </c>
      <c r="Z35" s="252" t="s">
        <v>120</v>
      </c>
      <c r="AA35" s="252" t="s">
        <v>120</v>
      </c>
      <c r="AB35" s="205"/>
      <c r="AC35" s="213">
        <f>IFERROR($G35*'Q (t)'!$G35/1000,0)</f>
        <v>0</v>
      </c>
      <c r="AD35" s="213">
        <f>SUMPRODUCT($H35:$O35,'Q (t)'!$H35:$O35)/100</f>
        <v>0</v>
      </c>
      <c r="AE35" s="213">
        <f>SUMPRODUCT($P35:$W35,'Q (t)'!$P35:$W35)/1000</f>
        <v>0</v>
      </c>
      <c r="AF35" s="213">
        <f>SUMPRODUCT($X35:$AA35,'Q (t)'!$X35:$AA35)/1000</f>
        <v>0</v>
      </c>
      <c r="AG35" s="213">
        <f>SUM(AC35:AF35)</f>
        <v>0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 t="s">
        <v>120</v>
      </c>
      <c r="H36" s="252" t="s">
        <v>120</v>
      </c>
      <c r="I36" s="252" t="s">
        <v>120</v>
      </c>
      <c r="J36" s="252" t="s">
        <v>120</v>
      </c>
      <c r="K36" s="252" t="s">
        <v>120</v>
      </c>
      <c r="L36" s="252" t="s">
        <v>120</v>
      </c>
      <c r="M36" s="252" t="s">
        <v>120</v>
      </c>
      <c r="N36" s="252" t="s">
        <v>120</v>
      </c>
      <c r="O36" s="252" t="s">
        <v>120</v>
      </c>
      <c r="P36" s="252" t="s">
        <v>120</v>
      </c>
      <c r="Q36" s="252" t="s">
        <v>120</v>
      </c>
      <c r="R36" s="252" t="s">
        <v>120</v>
      </c>
      <c r="S36" s="252" t="s">
        <v>120</v>
      </c>
      <c r="T36" s="252" t="s">
        <v>120</v>
      </c>
      <c r="U36" s="252" t="s">
        <v>120</v>
      </c>
      <c r="V36" s="252" t="s">
        <v>120</v>
      </c>
      <c r="W36" s="252" t="s">
        <v>120</v>
      </c>
      <c r="X36" s="252" t="s">
        <v>120</v>
      </c>
      <c r="Y36" s="252" t="s">
        <v>120</v>
      </c>
      <c r="Z36" s="252" t="s">
        <v>120</v>
      </c>
      <c r="AA36" s="252" t="s">
        <v>120</v>
      </c>
      <c r="AB36" s="205"/>
      <c r="AC36" s="213">
        <f>IFERROR($G36*'Q (t)'!$G36/1000,0)</f>
        <v>0</v>
      </c>
      <c r="AD36" s="213">
        <f>SUMPRODUCT($H36:$O36,'Q (t)'!$H36:$O36)/100</f>
        <v>0</v>
      </c>
      <c r="AE36" s="213">
        <f>SUMPRODUCT($P36:$W36,'Q (t)'!$P36:$W36)/1000</f>
        <v>0</v>
      </c>
      <c r="AF36" s="213">
        <f>SUMPRODUCT($X36:$AA36,'Q (t)'!$X36:$AA36)/1000</f>
        <v>0</v>
      </c>
      <c r="AG36" s="213">
        <f t="shared" ref="AG36:AG46" si="1">SUM(AC36:AF36)</f>
        <v>0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 t="s">
        <v>120</v>
      </c>
      <c r="H37" s="252" t="s">
        <v>120</v>
      </c>
      <c r="I37" s="252" t="s">
        <v>120</v>
      </c>
      <c r="J37" s="252" t="s">
        <v>120</v>
      </c>
      <c r="K37" s="252" t="s">
        <v>120</v>
      </c>
      <c r="L37" s="252" t="s">
        <v>120</v>
      </c>
      <c r="M37" s="252" t="s">
        <v>120</v>
      </c>
      <c r="N37" s="252" t="s">
        <v>120</v>
      </c>
      <c r="O37" s="252" t="s">
        <v>120</v>
      </c>
      <c r="P37" s="252" t="s">
        <v>120</v>
      </c>
      <c r="Q37" s="252" t="s">
        <v>120</v>
      </c>
      <c r="R37" s="252" t="s">
        <v>120</v>
      </c>
      <c r="S37" s="252" t="s">
        <v>120</v>
      </c>
      <c r="T37" s="252" t="s">
        <v>120</v>
      </c>
      <c r="U37" s="252" t="s">
        <v>120</v>
      </c>
      <c r="V37" s="252" t="s">
        <v>120</v>
      </c>
      <c r="W37" s="252" t="s">
        <v>120</v>
      </c>
      <c r="X37" s="252" t="s">
        <v>120</v>
      </c>
      <c r="Y37" s="252" t="s">
        <v>120</v>
      </c>
      <c r="Z37" s="252" t="s">
        <v>120</v>
      </c>
      <c r="AA37" s="252" t="s">
        <v>120</v>
      </c>
      <c r="AB37" s="205"/>
      <c r="AC37" s="213">
        <f>IFERROR($G37*'Q (t)'!$G37/1000,0)</f>
        <v>0</v>
      </c>
      <c r="AD37" s="213">
        <f>SUMPRODUCT($H37:$O37,'Q (t)'!$H37:$O37)/100</f>
        <v>0</v>
      </c>
      <c r="AE37" s="213">
        <f>SUMPRODUCT($P37:$W37,'Q (t)'!$P37:$W37)/1000</f>
        <v>0</v>
      </c>
      <c r="AF37" s="213">
        <f>SUMPRODUCT($X37:$AA37,'Q (t)'!$X37:$AA37)/1000</f>
        <v>0</v>
      </c>
      <c r="AG37" s="213">
        <f t="shared" si="1"/>
        <v>0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 t="s">
        <v>120</v>
      </c>
      <c r="H38" s="252" t="s">
        <v>120</v>
      </c>
      <c r="I38" s="252" t="s">
        <v>120</v>
      </c>
      <c r="J38" s="252" t="s">
        <v>120</v>
      </c>
      <c r="K38" s="252" t="s">
        <v>120</v>
      </c>
      <c r="L38" s="252" t="s">
        <v>120</v>
      </c>
      <c r="M38" s="252" t="s">
        <v>120</v>
      </c>
      <c r="N38" s="252" t="s">
        <v>120</v>
      </c>
      <c r="O38" s="252" t="s">
        <v>120</v>
      </c>
      <c r="P38" s="252" t="s">
        <v>120</v>
      </c>
      <c r="Q38" s="252" t="s">
        <v>120</v>
      </c>
      <c r="R38" s="252" t="s">
        <v>120</v>
      </c>
      <c r="S38" s="252" t="s">
        <v>120</v>
      </c>
      <c r="T38" s="252" t="s">
        <v>120</v>
      </c>
      <c r="U38" s="252" t="s">
        <v>120</v>
      </c>
      <c r="V38" s="252" t="s">
        <v>120</v>
      </c>
      <c r="W38" s="252" t="s">
        <v>120</v>
      </c>
      <c r="X38" s="252" t="s">
        <v>120</v>
      </c>
      <c r="Y38" s="252" t="s">
        <v>120</v>
      </c>
      <c r="Z38" s="252" t="s">
        <v>120</v>
      </c>
      <c r="AA38" s="252" t="s">
        <v>120</v>
      </c>
      <c r="AB38" s="205"/>
      <c r="AC38" s="213">
        <f>IFERROR($G38*'Q (t)'!$G38/1000,0)</f>
        <v>0</v>
      </c>
      <c r="AD38" s="213">
        <f>SUMPRODUCT($H38:$O38,'Q (t)'!$H38:$O38)/100</f>
        <v>0</v>
      </c>
      <c r="AE38" s="213">
        <f>SUMPRODUCT($P38:$W38,'Q (t)'!$P38:$W38)/1000</f>
        <v>0</v>
      </c>
      <c r="AF38" s="213">
        <f>SUMPRODUCT($X38:$AA38,'Q (t)'!$X38:$AA38)/1000</f>
        <v>0</v>
      </c>
      <c r="AG38" s="213">
        <f t="shared" si="1"/>
        <v>0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 t="s">
        <v>120</v>
      </c>
      <c r="H39" s="252" t="s">
        <v>120</v>
      </c>
      <c r="I39" s="252" t="s">
        <v>120</v>
      </c>
      <c r="J39" s="252" t="s">
        <v>120</v>
      </c>
      <c r="K39" s="252" t="s">
        <v>120</v>
      </c>
      <c r="L39" s="252" t="s">
        <v>120</v>
      </c>
      <c r="M39" s="252" t="s">
        <v>120</v>
      </c>
      <c r="N39" s="252" t="s">
        <v>120</v>
      </c>
      <c r="O39" s="252" t="s">
        <v>120</v>
      </c>
      <c r="P39" s="252" t="s">
        <v>120</v>
      </c>
      <c r="Q39" s="252" t="s">
        <v>120</v>
      </c>
      <c r="R39" s="252" t="s">
        <v>120</v>
      </c>
      <c r="S39" s="252" t="s">
        <v>120</v>
      </c>
      <c r="T39" s="252" t="s">
        <v>120</v>
      </c>
      <c r="U39" s="252" t="s">
        <v>120</v>
      </c>
      <c r="V39" s="252" t="s">
        <v>120</v>
      </c>
      <c r="W39" s="252" t="s">
        <v>120</v>
      </c>
      <c r="X39" s="252" t="s">
        <v>120</v>
      </c>
      <c r="Y39" s="252" t="s">
        <v>120</v>
      </c>
      <c r="Z39" s="252" t="s">
        <v>120</v>
      </c>
      <c r="AA39" s="252" t="s">
        <v>120</v>
      </c>
      <c r="AB39" s="205"/>
      <c r="AC39" s="213">
        <f>IFERROR($G39*'Q (t)'!$G39/1000,0)</f>
        <v>0</v>
      </c>
      <c r="AD39" s="213">
        <f>SUMPRODUCT($H39:$O39,'Q (t)'!$H39:$O39)/100</f>
        <v>0</v>
      </c>
      <c r="AE39" s="213">
        <f>SUMPRODUCT($P39:$W39,'Q (t)'!$P39:$W39)/1000</f>
        <v>0</v>
      </c>
      <c r="AF39" s="213">
        <f>SUMPRODUCT($X39:$AA39,'Q (t)'!$X39:$AA39)/1000</f>
        <v>0</v>
      </c>
      <c r="AG39" s="213">
        <f t="shared" si="1"/>
        <v>0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 t="s">
        <v>120</v>
      </c>
      <c r="H40" s="252" t="s">
        <v>120</v>
      </c>
      <c r="I40" s="252" t="s">
        <v>120</v>
      </c>
      <c r="J40" s="252" t="s">
        <v>120</v>
      </c>
      <c r="K40" s="252" t="s">
        <v>120</v>
      </c>
      <c r="L40" s="252" t="s">
        <v>120</v>
      </c>
      <c r="M40" s="252" t="s">
        <v>120</v>
      </c>
      <c r="N40" s="252" t="s">
        <v>120</v>
      </c>
      <c r="O40" s="252" t="s">
        <v>120</v>
      </c>
      <c r="P40" s="252" t="s">
        <v>120</v>
      </c>
      <c r="Q40" s="252" t="s">
        <v>120</v>
      </c>
      <c r="R40" s="252" t="s">
        <v>120</v>
      </c>
      <c r="S40" s="252" t="s">
        <v>120</v>
      </c>
      <c r="T40" s="252" t="s">
        <v>120</v>
      </c>
      <c r="U40" s="252" t="s">
        <v>120</v>
      </c>
      <c r="V40" s="252" t="s">
        <v>120</v>
      </c>
      <c r="W40" s="252" t="s">
        <v>120</v>
      </c>
      <c r="X40" s="252" t="s">
        <v>120</v>
      </c>
      <c r="Y40" s="252" t="s">
        <v>120</v>
      </c>
      <c r="Z40" s="252" t="s">
        <v>120</v>
      </c>
      <c r="AA40" s="252" t="s">
        <v>120</v>
      </c>
      <c r="AB40" s="205"/>
      <c r="AC40" s="213">
        <f>IFERROR($G40*'Q (t)'!$G40/1000,0)</f>
        <v>0</v>
      </c>
      <c r="AD40" s="213">
        <f>SUMPRODUCT($H40:$O40,'Q (t)'!$H40:$O40)/100</f>
        <v>0</v>
      </c>
      <c r="AE40" s="213">
        <f>SUMPRODUCT($P40:$W40,'Q (t)'!$P40:$W40)/1000</f>
        <v>0</v>
      </c>
      <c r="AF40" s="213">
        <f>SUMPRODUCT($X40:$AA40,'Q (t)'!$X40:$AA40)/1000</f>
        <v>0</v>
      </c>
      <c r="AG40" s="213">
        <f t="shared" si="1"/>
        <v>0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 t="s">
        <v>120</v>
      </c>
      <c r="H41" s="252" t="s">
        <v>120</v>
      </c>
      <c r="I41" s="252" t="s">
        <v>120</v>
      </c>
      <c r="J41" s="252" t="s">
        <v>120</v>
      </c>
      <c r="K41" s="252" t="s">
        <v>120</v>
      </c>
      <c r="L41" s="252" t="s">
        <v>120</v>
      </c>
      <c r="M41" s="252" t="s">
        <v>120</v>
      </c>
      <c r="N41" s="252" t="s">
        <v>120</v>
      </c>
      <c r="O41" s="252" t="s">
        <v>120</v>
      </c>
      <c r="P41" s="252" t="s">
        <v>120</v>
      </c>
      <c r="Q41" s="252" t="s">
        <v>120</v>
      </c>
      <c r="R41" s="252" t="s">
        <v>120</v>
      </c>
      <c r="S41" s="252" t="s">
        <v>120</v>
      </c>
      <c r="T41" s="252" t="s">
        <v>120</v>
      </c>
      <c r="U41" s="252" t="s">
        <v>120</v>
      </c>
      <c r="V41" s="252" t="s">
        <v>120</v>
      </c>
      <c r="W41" s="252" t="s">
        <v>120</v>
      </c>
      <c r="X41" s="252" t="s">
        <v>120</v>
      </c>
      <c r="Y41" s="252" t="s">
        <v>120</v>
      </c>
      <c r="Z41" s="252" t="s">
        <v>120</v>
      </c>
      <c r="AA41" s="252" t="s">
        <v>120</v>
      </c>
      <c r="AB41" s="205"/>
      <c r="AC41" s="213">
        <f>IFERROR($G41*'Q (t)'!$G41/1000,0)</f>
        <v>0</v>
      </c>
      <c r="AD41" s="213">
        <f>SUMPRODUCT($H41:$O41,'Q (t)'!$H41:$O41)/100</f>
        <v>0</v>
      </c>
      <c r="AE41" s="213">
        <f>SUMPRODUCT($P41:$W41,'Q (t)'!$P41:$W41)/1000</f>
        <v>0</v>
      </c>
      <c r="AF41" s="213">
        <f>SUMPRODUCT($X41:$AA41,'Q (t)'!$X41:$AA41)/1000</f>
        <v>0</v>
      </c>
      <c r="AG41" s="213">
        <f t="shared" si="1"/>
        <v>0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 t="s">
        <v>120</v>
      </c>
      <c r="H42" s="252" t="s">
        <v>120</v>
      </c>
      <c r="I42" s="252" t="s">
        <v>120</v>
      </c>
      <c r="J42" s="252" t="s">
        <v>120</v>
      </c>
      <c r="K42" s="252" t="s">
        <v>120</v>
      </c>
      <c r="L42" s="252" t="s">
        <v>120</v>
      </c>
      <c r="M42" s="252" t="s">
        <v>120</v>
      </c>
      <c r="N42" s="252" t="s">
        <v>120</v>
      </c>
      <c r="O42" s="252" t="s">
        <v>120</v>
      </c>
      <c r="P42" s="252" t="s">
        <v>120</v>
      </c>
      <c r="Q42" s="252" t="s">
        <v>120</v>
      </c>
      <c r="R42" s="252" t="s">
        <v>120</v>
      </c>
      <c r="S42" s="252" t="s">
        <v>120</v>
      </c>
      <c r="T42" s="252" t="s">
        <v>120</v>
      </c>
      <c r="U42" s="252" t="s">
        <v>120</v>
      </c>
      <c r="V42" s="252" t="s">
        <v>120</v>
      </c>
      <c r="W42" s="252" t="s">
        <v>120</v>
      </c>
      <c r="X42" s="252" t="s">
        <v>120</v>
      </c>
      <c r="Y42" s="252" t="s">
        <v>120</v>
      </c>
      <c r="Z42" s="252" t="s">
        <v>120</v>
      </c>
      <c r="AA42" s="252" t="s">
        <v>120</v>
      </c>
      <c r="AB42" s="205"/>
      <c r="AC42" s="213">
        <f>IFERROR($G42*'Q (t)'!$G42/1000,0)</f>
        <v>0</v>
      </c>
      <c r="AD42" s="213">
        <f>SUMPRODUCT($H42:$O42,'Q (t)'!$H42:$O42)/100</f>
        <v>0</v>
      </c>
      <c r="AE42" s="213">
        <f>SUMPRODUCT($P42:$W42,'Q (t)'!$P42:$W42)/1000</f>
        <v>0</v>
      </c>
      <c r="AF42" s="213">
        <f>SUMPRODUCT($X42:$AA42,'Q (t)'!$X42:$AA42)/1000</f>
        <v>0</v>
      </c>
      <c r="AG42" s="213">
        <f t="shared" si="1"/>
        <v>0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 t="s">
        <v>120</v>
      </c>
      <c r="H43" s="252" t="s">
        <v>120</v>
      </c>
      <c r="I43" s="252" t="s">
        <v>120</v>
      </c>
      <c r="J43" s="252" t="s">
        <v>120</v>
      </c>
      <c r="K43" s="252" t="s">
        <v>120</v>
      </c>
      <c r="L43" s="252" t="s">
        <v>120</v>
      </c>
      <c r="M43" s="252" t="s">
        <v>120</v>
      </c>
      <c r="N43" s="252" t="s">
        <v>120</v>
      </c>
      <c r="O43" s="252" t="s">
        <v>120</v>
      </c>
      <c r="P43" s="252" t="s">
        <v>120</v>
      </c>
      <c r="Q43" s="252" t="s">
        <v>120</v>
      </c>
      <c r="R43" s="252" t="s">
        <v>120</v>
      </c>
      <c r="S43" s="252" t="s">
        <v>120</v>
      </c>
      <c r="T43" s="252" t="s">
        <v>120</v>
      </c>
      <c r="U43" s="252" t="s">
        <v>120</v>
      </c>
      <c r="V43" s="252" t="s">
        <v>120</v>
      </c>
      <c r="W43" s="252" t="s">
        <v>120</v>
      </c>
      <c r="X43" s="252" t="s">
        <v>120</v>
      </c>
      <c r="Y43" s="252" t="s">
        <v>120</v>
      </c>
      <c r="Z43" s="252" t="s">
        <v>120</v>
      </c>
      <c r="AA43" s="252" t="s">
        <v>120</v>
      </c>
      <c r="AB43" s="205"/>
      <c r="AC43" s="213">
        <f>IFERROR($G43*'Q (t)'!$G43/1000,0)</f>
        <v>0</v>
      </c>
      <c r="AD43" s="213">
        <f>SUMPRODUCT($H43:$O43,'Q (t)'!$H43:$O43)/100</f>
        <v>0</v>
      </c>
      <c r="AE43" s="213">
        <f>SUMPRODUCT($P43:$W43,'Q (t)'!$P43:$W43)/1000</f>
        <v>0</v>
      </c>
      <c r="AF43" s="213">
        <f>SUMPRODUCT($X43:$AA43,'Q (t)'!$X43:$AA43)/1000</f>
        <v>0</v>
      </c>
      <c r="AG43" s="213">
        <f t="shared" si="1"/>
        <v>0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 t="s">
        <v>120</v>
      </c>
      <c r="H44" s="252" t="s">
        <v>120</v>
      </c>
      <c r="I44" s="252" t="s">
        <v>120</v>
      </c>
      <c r="J44" s="252" t="s">
        <v>120</v>
      </c>
      <c r="K44" s="252" t="s">
        <v>120</v>
      </c>
      <c r="L44" s="252" t="s">
        <v>120</v>
      </c>
      <c r="M44" s="252" t="s">
        <v>120</v>
      </c>
      <c r="N44" s="252" t="s">
        <v>120</v>
      </c>
      <c r="O44" s="252" t="s">
        <v>120</v>
      </c>
      <c r="P44" s="252" t="s">
        <v>120</v>
      </c>
      <c r="Q44" s="252" t="s">
        <v>120</v>
      </c>
      <c r="R44" s="252" t="s">
        <v>120</v>
      </c>
      <c r="S44" s="252" t="s">
        <v>120</v>
      </c>
      <c r="T44" s="252" t="s">
        <v>120</v>
      </c>
      <c r="U44" s="252" t="s">
        <v>120</v>
      </c>
      <c r="V44" s="252" t="s">
        <v>120</v>
      </c>
      <c r="W44" s="252" t="s">
        <v>120</v>
      </c>
      <c r="X44" s="252" t="s">
        <v>120</v>
      </c>
      <c r="Y44" s="252" t="s">
        <v>120</v>
      </c>
      <c r="Z44" s="252" t="s">
        <v>120</v>
      </c>
      <c r="AA44" s="252" t="s">
        <v>120</v>
      </c>
      <c r="AB44" s="205"/>
      <c r="AC44" s="213">
        <f>IFERROR($G44*'Q (t)'!$G44/1000,0)</f>
        <v>0</v>
      </c>
      <c r="AD44" s="213">
        <f>SUMPRODUCT($H44:$O44,'Q (t)'!$H44:$O44)/100</f>
        <v>0</v>
      </c>
      <c r="AE44" s="213">
        <f>SUMPRODUCT($P44:$W44,'Q (t)'!$P44:$W44)/1000</f>
        <v>0</v>
      </c>
      <c r="AF44" s="213">
        <f>SUMPRODUCT($X44:$AA44,'Q (t)'!$X44:$AA44)/1000</f>
        <v>0</v>
      </c>
      <c r="AG44" s="213">
        <f t="shared" si="1"/>
        <v>0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05"/>
      <c r="AC47" s="284">
        <f>SUBTOTAL(9,AC48:AC66)</f>
        <v>0</v>
      </c>
      <c r="AD47" s="284">
        <f>SUBTOTAL(9,AD48:AD66)</f>
        <v>0</v>
      </c>
      <c r="AE47" s="284">
        <f>SUBTOTAL(9,AE48:AE66)</f>
        <v>0</v>
      </c>
      <c r="AF47" s="284">
        <f>SUBTOTAL(9,AF48:AF66)</f>
        <v>0</v>
      </c>
      <c r="AG47" s="284">
        <f>SUBTOTAL(9,AG48:AG66)</f>
        <v>0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 t="s">
        <v>120</v>
      </c>
      <c r="H48" s="252" t="s">
        <v>120</v>
      </c>
      <c r="I48" s="252" t="s">
        <v>120</v>
      </c>
      <c r="J48" s="252" t="s">
        <v>120</v>
      </c>
      <c r="K48" s="252" t="s">
        <v>120</v>
      </c>
      <c r="L48" s="252" t="s">
        <v>120</v>
      </c>
      <c r="M48" s="252" t="s">
        <v>120</v>
      </c>
      <c r="N48" s="252" t="s">
        <v>120</v>
      </c>
      <c r="O48" s="252" t="s">
        <v>120</v>
      </c>
      <c r="P48" s="252" t="s">
        <v>120</v>
      </c>
      <c r="Q48" s="252" t="s">
        <v>120</v>
      </c>
      <c r="R48" s="252" t="s">
        <v>120</v>
      </c>
      <c r="S48" s="252" t="s">
        <v>120</v>
      </c>
      <c r="T48" s="252" t="s">
        <v>120</v>
      </c>
      <c r="U48" s="252" t="s">
        <v>120</v>
      </c>
      <c r="V48" s="252" t="s">
        <v>120</v>
      </c>
      <c r="W48" s="252" t="s">
        <v>120</v>
      </c>
      <c r="X48" s="252" t="s">
        <v>120</v>
      </c>
      <c r="Y48" s="252" t="s">
        <v>120</v>
      </c>
      <c r="Z48" s="252" t="s">
        <v>120</v>
      </c>
      <c r="AA48" s="252" t="s">
        <v>120</v>
      </c>
      <c r="AB48" s="205"/>
      <c r="AC48" s="213">
        <f>IFERROR($G48*'Q (t)'!$G48/1000,0)</f>
        <v>0</v>
      </c>
      <c r="AD48" s="213">
        <f>SUMPRODUCT($H48:$O48,'Q (t)'!$H48:$O48)/100</f>
        <v>0</v>
      </c>
      <c r="AE48" s="213">
        <f>SUMPRODUCT($P48:$W48,'Q (t)'!$P48:$W48)/1000</f>
        <v>0</v>
      </c>
      <c r="AF48" s="213">
        <f>SUMPRODUCT($X48:$AA48,'Q (t)'!$X48:$AA48)/1000</f>
        <v>0</v>
      </c>
      <c r="AG48" s="213">
        <f>SUM(AC48:AF48)</f>
        <v>0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 t="s">
        <v>120</v>
      </c>
      <c r="H49" s="252" t="s">
        <v>120</v>
      </c>
      <c r="I49" s="252" t="s">
        <v>120</v>
      </c>
      <c r="J49" s="252" t="s">
        <v>120</v>
      </c>
      <c r="K49" s="252" t="s">
        <v>120</v>
      </c>
      <c r="L49" s="252" t="s">
        <v>120</v>
      </c>
      <c r="M49" s="252" t="s">
        <v>120</v>
      </c>
      <c r="N49" s="252" t="s">
        <v>120</v>
      </c>
      <c r="O49" s="252" t="s">
        <v>120</v>
      </c>
      <c r="P49" s="252" t="s">
        <v>120</v>
      </c>
      <c r="Q49" s="252" t="s">
        <v>120</v>
      </c>
      <c r="R49" s="252" t="s">
        <v>120</v>
      </c>
      <c r="S49" s="252" t="s">
        <v>120</v>
      </c>
      <c r="T49" s="252" t="s">
        <v>120</v>
      </c>
      <c r="U49" s="252" t="s">
        <v>120</v>
      </c>
      <c r="V49" s="252" t="s">
        <v>120</v>
      </c>
      <c r="W49" s="252" t="s">
        <v>120</v>
      </c>
      <c r="X49" s="252" t="s">
        <v>120</v>
      </c>
      <c r="Y49" s="252" t="s">
        <v>120</v>
      </c>
      <c r="Z49" s="252" t="s">
        <v>120</v>
      </c>
      <c r="AA49" s="252" t="s">
        <v>120</v>
      </c>
      <c r="AB49" s="205"/>
      <c r="AC49" s="213">
        <f>IFERROR($G49*'Q (t)'!$G49/1000,0)</f>
        <v>0</v>
      </c>
      <c r="AD49" s="213">
        <f>SUMPRODUCT($H49:$O49,'Q (t)'!$H49:$O49)/100</f>
        <v>0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0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 t="s">
        <v>120</v>
      </c>
      <c r="H50" s="252" t="s">
        <v>120</v>
      </c>
      <c r="I50" s="252" t="s">
        <v>120</v>
      </c>
      <c r="J50" s="252" t="s">
        <v>120</v>
      </c>
      <c r="K50" s="252" t="s">
        <v>120</v>
      </c>
      <c r="L50" s="252" t="s">
        <v>120</v>
      </c>
      <c r="M50" s="252" t="s">
        <v>120</v>
      </c>
      <c r="N50" s="252" t="s">
        <v>120</v>
      </c>
      <c r="O50" s="252" t="s">
        <v>120</v>
      </c>
      <c r="P50" s="252" t="s">
        <v>120</v>
      </c>
      <c r="Q50" s="252" t="s">
        <v>120</v>
      </c>
      <c r="R50" s="252" t="s">
        <v>120</v>
      </c>
      <c r="S50" s="252" t="s">
        <v>120</v>
      </c>
      <c r="T50" s="252" t="s">
        <v>120</v>
      </c>
      <c r="U50" s="252" t="s">
        <v>120</v>
      </c>
      <c r="V50" s="252" t="s">
        <v>120</v>
      </c>
      <c r="W50" s="252" t="s">
        <v>120</v>
      </c>
      <c r="X50" s="252" t="s">
        <v>120</v>
      </c>
      <c r="Y50" s="252" t="s">
        <v>120</v>
      </c>
      <c r="Z50" s="252" t="s">
        <v>120</v>
      </c>
      <c r="AA50" s="252" t="s">
        <v>120</v>
      </c>
      <c r="AB50" s="205"/>
      <c r="AC50" s="213">
        <f>IFERROR($G50*'Q (t)'!$G50/1000,0)</f>
        <v>0</v>
      </c>
      <c r="AD50" s="213">
        <f>SUMPRODUCT($H50:$O50,'Q (t)'!$H50:$O50)/100</f>
        <v>0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0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 t="s">
        <v>120</v>
      </c>
      <c r="H51" s="252" t="s">
        <v>120</v>
      </c>
      <c r="I51" s="252" t="s">
        <v>120</v>
      </c>
      <c r="J51" s="252" t="s">
        <v>120</v>
      </c>
      <c r="K51" s="252" t="s">
        <v>120</v>
      </c>
      <c r="L51" s="252" t="s">
        <v>120</v>
      </c>
      <c r="M51" s="252" t="s">
        <v>120</v>
      </c>
      <c r="N51" s="252" t="s">
        <v>120</v>
      </c>
      <c r="O51" s="252" t="s">
        <v>120</v>
      </c>
      <c r="P51" s="252" t="s">
        <v>120</v>
      </c>
      <c r="Q51" s="252" t="s">
        <v>120</v>
      </c>
      <c r="R51" s="252" t="s">
        <v>120</v>
      </c>
      <c r="S51" s="252" t="s">
        <v>120</v>
      </c>
      <c r="T51" s="252" t="s">
        <v>120</v>
      </c>
      <c r="U51" s="252" t="s">
        <v>120</v>
      </c>
      <c r="V51" s="252" t="s">
        <v>120</v>
      </c>
      <c r="W51" s="252" t="s">
        <v>120</v>
      </c>
      <c r="X51" s="252" t="s">
        <v>120</v>
      </c>
      <c r="Y51" s="252" t="s">
        <v>120</v>
      </c>
      <c r="Z51" s="252" t="s">
        <v>120</v>
      </c>
      <c r="AA51" s="252" t="s">
        <v>120</v>
      </c>
      <c r="AB51" s="205"/>
      <c r="AC51" s="213">
        <f>IFERROR($G51*'Q (t)'!$G51/1000,0)</f>
        <v>0</v>
      </c>
      <c r="AD51" s="213">
        <f>SUMPRODUCT($H51:$O51,'Q (t)'!$H51:$O51)/100</f>
        <v>0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0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 t="s">
        <v>120</v>
      </c>
      <c r="H52" s="252" t="s">
        <v>120</v>
      </c>
      <c r="I52" s="252" t="s">
        <v>120</v>
      </c>
      <c r="J52" s="252" t="s">
        <v>120</v>
      </c>
      <c r="K52" s="252" t="s">
        <v>120</v>
      </c>
      <c r="L52" s="252" t="s">
        <v>120</v>
      </c>
      <c r="M52" s="252" t="s">
        <v>120</v>
      </c>
      <c r="N52" s="252" t="s">
        <v>120</v>
      </c>
      <c r="O52" s="252" t="s">
        <v>120</v>
      </c>
      <c r="P52" s="252" t="s">
        <v>120</v>
      </c>
      <c r="Q52" s="252" t="s">
        <v>120</v>
      </c>
      <c r="R52" s="252" t="s">
        <v>120</v>
      </c>
      <c r="S52" s="252" t="s">
        <v>120</v>
      </c>
      <c r="T52" s="252" t="s">
        <v>120</v>
      </c>
      <c r="U52" s="252" t="s">
        <v>120</v>
      </c>
      <c r="V52" s="252" t="s">
        <v>120</v>
      </c>
      <c r="W52" s="252" t="s">
        <v>120</v>
      </c>
      <c r="X52" s="252" t="s">
        <v>120</v>
      </c>
      <c r="Y52" s="252" t="s">
        <v>120</v>
      </c>
      <c r="Z52" s="252" t="s">
        <v>120</v>
      </c>
      <c r="AA52" s="252" t="s">
        <v>120</v>
      </c>
      <c r="AB52" s="205"/>
      <c r="AC52" s="213">
        <f>IFERROR($G52*'Q (t)'!$G52/1000,0)</f>
        <v>0</v>
      </c>
      <c r="AD52" s="213">
        <f>SUMPRODUCT($H52:$O52,'Q (t)'!$H52:$O52)/100</f>
        <v>0</v>
      </c>
      <c r="AE52" s="213">
        <f>SUMPRODUCT($P52:$W52,'Q (t)'!$P52:$W52)/1000</f>
        <v>0</v>
      </c>
      <c r="AF52" s="213">
        <f>SUMPRODUCT($X52:$AA52,'Q (t)'!$X52:$AA52)/1000</f>
        <v>0</v>
      </c>
      <c r="AG52" s="213">
        <f t="shared" si="2"/>
        <v>0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 t="s">
        <v>120</v>
      </c>
      <c r="H53" s="252" t="s">
        <v>120</v>
      </c>
      <c r="I53" s="252" t="s">
        <v>120</v>
      </c>
      <c r="J53" s="252" t="s">
        <v>120</v>
      </c>
      <c r="K53" s="252" t="s">
        <v>120</v>
      </c>
      <c r="L53" s="252" t="s">
        <v>120</v>
      </c>
      <c r="M53" s="252" t="s">
        <v>120</v>
      </c>
      <c r="N53" s="252" t="s">
        <v>120</v>
      </c>
      <c r="O53" s="252" t="s">
        <v>120</v>
      </c>
      <c r="P53" s="252" t="s">
        <v>120</v>
      </c>
      <c r="Q53" s="252" t="s">
        <v>120</v>
      </c>
      <c r="R53" s="252" t="s">
        <v>120</v>
      </c>
      <c r="S53" s="252" t="s">
        <v>120</v>
      </c>
      <c r="T53" s="252" t="s">
        <v>120</v>
      </c>
      <c r="U53" s="252" t="s">
        <v>120</v>
      </c>
      <c r="V53" s="252" t="s">
        <v>120</v>
      </c>
      <c r="W53" s="252" t="s">
        <v>120</v>
      </c>
      <c r="X53" s="252" t="s">
        <v>120</v>
      </c>
      <c r="Y53" s="252" t="s">
        <v>120</v>
      </c>
      <c r="Z53" s="252" t="s">
        <v>120</v>
      </c>
      <c r="AA53" s="252" t="s">
        <v>120</v>
      </c>
      <c r="AB53" s="205"/>
      <c r="AC53" s="213">
        <f>IFERROR($G53*'Q (t)'!$G53/1000,0)</f>
        <v>0</v>
      </c>
      <c r="AD53" s="213">
        <f>SUMPRODUCT($H53:$O53,'Q (t)'!$H53:$O53)/100</f>
        <v>0</v>
      </c>
      <c r="AE53" s="213">
        <f>SUMPRODUCT($P53:$W53,'Q (t)'!$P53:$W53)/1000</f>
        <v>0</v>
      </c>
      <c r="AF53" s="213">
        <f>SUMPRODUCT($X53:$AA53,'Q (t)'!$X53:$AA53)/1000</f>
        <v>0</v>
      </c>
      <c r="AG53" s="213">
        <f t="shared" si="2"/>
        <v>0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 t="s">
        <v>120</v>
      </c>
      <c r="H54" s="252" t="s">
        <v>120</v>
      </c>
      <c r="I54" s="252" t="s">
        <v>120</v>
      </c>
      <c r="J54" s="252" t="s">
        <v>120</v>
      </c>
      <c r="K54" s="252" t="s">
        <v>120</v>
      </c>
      <c r="L54" s="252" t="s">
        <v>120</v>
      </c>
      <c r="M54" s="252" t="s">
        <v>120</v>
      </c>
      <c r="N54" s="252" t="s">
        <v>120</v>
      </c>
      <c r="O54" s="252" t="s">
        <v>120</v>
      </c>
      <c r="P54" s="252" t="s">
        <v>120</v>
      </c>
      <c r="Q54" s="252" t="s">
        <v>120</v>
      </c>
      <c r="R54" s="252" t="s">
        <v>120</v>
      </c>
      <c r="S54" s="252" t="s">
        <v>120</v>
      </c>
      <c r="T54" s="252" t="s">
        <v>120</v>
      </c>
      <c r="U54" s="252" t="s">
        <v>120</v>
      </c>
      <c r="V54" s="252" t="s">
        <v>120</v>
      </c>
      <c r="W54" s="252" t="s">
        <v>120</v>
      </c>
      <c r="X54" s="252" t="s">
        <v>120</v>
      </c>
      <c r="Y54" s="252" t="s">
        <v>120</v>
      </c>
      <c r="Z54" s="252" t="s">
        <v>120</v>
      </c>
      <c r="AA54" s="252" t="s">
        <v>120</v>
      </c>
      <c r="AB54" s="205"/>
      <c r="AC54" s="213">
        <f>IFERROR($G54*'Q (t)'!$G54/1000,0)</f>
        <v>0</v>
      </c>
      <c r="AD54" s="213">
        <f>SUMPRODUCT($H54:$O54,'Q (t)'!$H54:$O54)/100</f>
        <v>0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0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 t="s">
        <v>120</v>
      </c>
      <c r="H55" s="252" t="s">
        <v>120</v>
      </c>
      <c r="I55" s="252" t="s">
        <v>120</v>
      </c>
      <c r="J55" s="252" t="s">
        <v>120</v>
      </c>
      <c r="K55" s="252" t="s">
        <v>120</v>
      </c>
      <c r="L55" s="252" t="s">
        <v>120</v>
      </c>
      <c r="M55" s="252" t="s">
        <v>120</v>
      </c>
      <c r="N55" s="252" t="s">
        <v>120</v>
      </c>
      <c r="O55" s="252" t="s">
        <v>120</v>
      </c>
      <c r="P55" s="252" t="s">
        <v>120</v>
      </c>
      <c r="Q55" s="252" t="s">
        <v>120</v>
      </c>
      <c r="R55" s="252" t="s">
        <v>120</v>
      </c>
      <c r="S55" s="252" t="s">
        <v>120</v>
      </c>
      <c r="T55" s="252" t="s">
        <v>120</v>
      </c>
      <c r="U55" s="252" t="s">
        <v>120</v>
      </c>
      <c r="V55" s="252" t="s">
        <v>120</v>
      </c>
      <c r="W55" s="252" t="s">
        <v>120</v>
      </c>
      <c r="X55" s="252" t="s">
        <v>120</v>
      </c>
      <c r="Y55" s="252" t="s">
        <v>120</v>
      </c>
      <c r="Z55" s="252" t="s">
        <v>120</v>
      </c>
      <c r="AA55" s="252" t="s">
        <v>120</v>
      </c>
      <c r="AB55" s="205"/>
      <c r="AC55" s="213">
        <f>IFERROR($G55*'Q (t)'!$G55/1000,0)</f>
        <v>0</v>
      </c>
      <c r="AD55" s="213">
        <f>SUMPRODUCT($H55:$O55,'Q (t)'!$H55:$O55)/100</f>
        <v>0</v>
      </c>
      <c r="AE55" s="213">
        <f>SUMPRODUCT($P55:$W55,'Q (t)'!$P55:$W55)/1000</f>
        <v>0</v>
      </c>
      <c r="AF55" s="213">
        <f>SUMPRODUCT($X55:$AA55,'Q (t)'!$X55:$AA55)/1000</f>
        <v>0</v>
      </c>
      <c r="AG55" s="213">
        <f t="shared" si="2"/>
        <v>0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 t="s">
        <v>120</v>
      </c>
      <c r="H56" s="252" t="s">
        <v>120</v>
      </c>
      <c r="I56" s="252" t="s">
        <v>120</v>
      </c>
      <c r="J56" s="252" t="s">
        <v>120</v>
      </c>
      <c r="K56" s="252" t="s">
        <v>120</v>
      </c>
      <c r="L56" s="252" t="s">
        <v>120</v>
      </c>
      <c r="M56" s="252" t="s">
        <v>120</v>
      </c>
      <c r="N56" s="252" t="s">
        <v>120</v>
      </c>
      <c r="O56" s="252" t="s">
        <v>120</v>
      </c>
      <c r="P56" s="252" t="s">
        <v>120</v>
      </c>
      <c r="Q56" s="252" t="s">
        <v>120</v>
      </c>
      <c r="R56" s="252" t="s">
        <v>120</v>
      </c>
      <c r="S56" s="252" t="s">
        <v>120</v>
      </c>
      <c r="T56" s="252" t="s">
        <v>120</v>
      </c>
      <c r="U56" s="252" t="s">
        <v>120</v>
      </c>
      <c r="V56" s="252" t="s">
        <v>120</v>
      </c>
      <c r="W56" s="252" t="s">
        <v>120</v>
      </c>
      <c r="X56" s="252" t="s">
        <v>120</v>
      </c>
      <c r="Y56" s="252" t="s">
        <v>120</v>
      </c>
      <c r="Z56" s="252" t="s">
        <v>120</v>
      </c>
      <c r="AA56" s="252" t="s">
        <v>120</v>
      </c>
      <c r="AB56" s="205"/>
      <c r="AC56" s="213">
        <f>IFERROR($G56*'Q (t)'!$G56/1000,0)</f>
        <v>0</v>
      </c>
      <c r="AD56" s="213">
        <f>SUMPRODUCT($H56:$O56,'Q (t)'!$H56:$O56)/100</f>
        <v>0</v>
      </c>
      <c r="AE56" s="213">
        <f>SUMPRODUCT($P56:$W56,'Q (t)'!$P56:$W56)/1000</f>
        <v>0</v>
      </c>
      <c r="AF56" s="213">
        <f>SUMPRODUCT($X56:$AA56,'Q (t)'!$X56:$AA56)/1000</f>
        <v>0</v>
      </c>
      <c r="AG56" s="213">
        <f t="shared" si="2"/>
        <v>0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 t="s">
        <v>120</v>
      </c>
      <c r="H57" s="252" t="s">
        <v>120</v>
      </c>
      <c r="I57" s="252" t="s">
        <v>120</v>
      </c>
      <c r="J57" s="252" t="s">
        <v>120</v>
      </c>
      <c r="K57" s="252" t="s">
        <v>120</v>
      </c>
      <c r="L57" s="252" t="s">
        <v>120</v>
      </c>
      <c r="M57" s="252" t="s">
        <v>120</v>
      </c>
      <c r="N57" s="252" t="s">
        <v>120</v>
      </c>
      <c r="O57" s="252" t="s">
        <v>120</v>
      </c>
      <c r="P57" s="252" t="s">
        <v>120</v>
      </c>
      <c r="Q57" s="252" t="s">
        <v>120</v>
      </c>
      <c r="R57" s="252" t="s">
        <v>120</v>
      </c>
      <c r="S57" s="252" t="s">
        <v>120</v>
      </c>
      <c r="T57" s="252" t="s">
        <v>120</v>
      </c>
      <c r="U57" s="252" t="s">
        <v>120</v>
      </c>
      <c r="V57" s="252" t="s">
        <v>120</v>
      </c>
      <c r="W57" s="252" t="s">
        <v>120</v>
      </c>
      <c r="X57" s="252" t="s">
        <v>120</v>
      </c>
      <c r="Y57" s="252" t="s">
        <v>120</v>
      </c>
      <c r="Z57" s="252" t="s">
        <v>120</v>
      </c>
      <c r="AA57" s="252" t="s">
        <v>120</v>
      </c>
      <c r="AB57" s="205"/>
      <c r="AC57" s="213">
        <f>IFERROR($G57*'Q (t)'!$G57/1000,0)</f>
        <v>0</v>
      </c>
      <c r="AD57" s="213">
        <f>SUMPRODUCT($H57:$O57,'Q (t)'!$H57:$O57)/100</f>
        <v>0</v>
      </c>
      <c r="AE57" s="213">
        <f>SUMPRODUCT($P57:$W57,'Q (t)'!$P57:$W57)/1000</f>
        <v>0</v>
      </c>
      <c r="AF57" s="213">
        <f>SUMPRODUCT($X57:$AA57,'Q (t)'!$X57:$AA57)/1000</f>
        <v>0</v>
      </c>
      <c r="AG57" s="213">
        <f t="shared" si="2"/>
        <v>0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 t="s">
        <v>120</v>
      </c>
      <c r="H58" s="252" t="s">
        <v>120</v>
      </c>
      <c r="I58" s="252" t="s">
        <v>120</v>
      </c>
      <c r="J58" s="252" t="s">
        <v>120</v>
      </c>
      <c r="K58" s="252" t="s">
        <v>120</v>
      </c>
      <c r="L58" s="252" t="s">
        <v>120</v>
      </c>
      <c r="M58" s="252" t="s">
        <v>120</v>
      </c>
      <c r="N58" s="252" t="s">
        <v>120</v>
      </c>
      <c r="O58" s="252" t="s">
        <v>120</v>
      </c>
      <c r="P58" s="252" t="s">
        <v>120</v>
      </c>
      <c r="Q58" s="252" t="s">
        <v>120</v>
      </c>
      <c r="R58" s="252" t="s">
        <v>120</v>
      </c>
      <c r="S58" s="252" t="s">
        <v>120</v>
      </c>
      <c r="T58" s="252" t="s">
        <v>120</v>
      </c>
      <c r="U58" s="252" t="s">
        <v>120</v>
      </c>
      <c r="V58" s="252" t="s">
        <v>120</v>
      </c>
      <c r="W58" s="252" t="s">
        <v>120</v>
      </c>
      <c r="X58" s="252" t="s">
        <v>120</v>
      </c>
      <c r="Y58" s="252" t="s">
        <v>120</v>
      </c>
      <c r="Z58" s="252" t="s">
        <v>120</v>
      </c>
      <c r="AA58" s="252" t="s">
        <v>120</v>
      </c>
      <c r="AB58" s="205"/>
      <c r="AC58" s="213">
        <f>IFERROR($G58*'Q (t)'!$G58/1000,0)</f>
        <v>0</v>
      </c>
      <c r="AD58" s="213">
        <f>SUMPRODUCT($H58:$O58,'Q (t)'!$H58:$O58)/100</f>
        <v>0</v>
      </c>
      <c r="AE58" s="213">
        <f>SUMPRODUCT($P58:$W58,'Q (t)'!$P58:$W58)/1000</f>
        <v>0</v>
      </c>
      <c r="AF58" s="213">
        <f>SUMPRODUCT($X58:$AA58,'Q (t)'!$X58:$AA58)/1000</f>
        <v>0</v>
      </c>
      <c r="AG58" s="213">
        <f t="shared" si="2"/>
        <v>0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 t="s">
        <v>120</v>
      </c>
      <c r="H59" s="252" t="s">
        <v>120</v>
      </c>
      <c r="I59" s="252" t="s">
        <v>120</v>
      </c>
      <c r="J59" s="252" t="s">
        <v>120</v>
      </c>
      <c r="K59" s="252" t="s">
        <v>120</v>
      </c>
      <c r="L59" s="252" t="s">
        <v>120</v>
      </c>
      <c r="M59" s="252" t="s">
        <v>120</v>
      </c>
      <c r="N59" s="252" t="s">
        <v>120</v>
      </c>
      <c r="O59" s="252" t="s">
        <v>120</v>
      </c>
      <c r="P59" s="252" t="s">
        <v>120</v>
      </c>
      <c r="Q59" s="252" t="s">
        <v>120</v>
      </c>
      <c r="R59" s="252" t="s">
        <v>120</v>
      </c>
      <c r="S59" s="252" t="s">
        <v>120</v>
      </c>
      <c r="T59" s="252" t="s">
        <v>120</v>
      </c>
      <c r="U59" s="252" t="s">
        <v>120</v>
      </c>
      <c r="V59" s="252" t="s">
        <v>120</v>
      </c>
      <c r="W59" s="252" t="s">
        <v>120</v>
      </c>
      <c r="X59" s="252" t="s">
        <v>120</v>
      </c>
      <c r="Y59" s="252" t="s">
        <v>120</v>
      </c>
      <c r="Z59" s="252" t="s">
        <v>120</v>
      </c>
      <c r="AA59" s="252" t="s">
        <v>120</v>
      </c>
      <c r="AB59" s="205"/>
      <c r="AC59" s="213">
        <f>IFERROR($G59*'Q (t)'!$G59/1000,0)</f>
        <v>0</v>
      </c>
      <c r="AD59" s="213">
        <f>SUMPRODUCT($H59:$O59,'Q (t)'!$H59:$O59)/100</f>
        <v>0</v>
      </c>
      <c r="AE59" s="213">
        <f>SUMPRODUCT($P59:$W59,'Q (t)'!$P59:$W59)/1000</f>
        <v>0</v>
      </c>
      <c r="AF59" s="213">
        <f>SUMPRODUCT($X59:$AA59,'Q (t)'!$X59:$AA59)/1000</f>
        <v>0</v>
      </c>
      <c r="AG59" s="213">
        <f t="shared" si="2"/>
        <v>0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 t="s">
        <v>120</v>
      </c>
      <c r="H60" s="252" t="s">
        <v>120</v>
      </c>
      <c r="I60" s="252" t="s">
        <v>120</v>
      </c>
      <c r="J60" s="252" t="s">
        <v>120</v>
      </c>
      <c r="K60" s="252" t="s">
        <v>120</v>
      </c>
      <c r="L60" s="252" t="s">
        <v>120</v>
      </c>
      <c r="M60" s="252" t="s">
        <v>120</v>
      </c>
      <c r="N60" s="252" t="s">
        <v>120</v>
      </c>
      <c r="O60" s="252" t="s">
        <v>120</v>
      </c>
      <c r="P60" s="252" t="s">
        <v>120</v>
      </c>
      <c r="Q60" s="252" t="s">
        <v>120</v>
      </c>
      <c r="R60" s="252" t="s">
        <v>120</v>
      </c>
      <c r="S60" s="252" t="s">
        <v>120</v>
      </c>
      <c r="T60" s="252" t="s">
        <v>120</v>
      </c>
      <c r="U60" s="252" t="s">
        <v>120</v>
      </c>
      <c r="V60" s="252" t="s">
        <v>120</v>
      </c>
      <c r="W60" s="252" t="s">
        <v>120</v>
      </c>
      <c r="X60" s="252" t="s">
        <v>120</v>
      </c>
      <c r="Y60" s="252" t="s">
        <v>120</v>
      </c>
      <c r="Z60" s="252" t="s">
        <v>120</v>
      </c>
      <c r="AA60" s="252" t="s">
        <v>120</v>
      </c>
      <c r="AB60" s="205"/>
      <c r="AC60" s="213">
        <f>IFERROR($G60*'Q (t)'!$G60/1000,0)</f>
        <v>0</v>
      </c>
      <c r="AD60" s="213">
        <f>SUMPRODUCT($H60:$O60,'Q (t)'!$H60:$O60)/100</f>
        <v>0</v>
      </c>
      <c r="AE60" s="213">
        <f>SUMPRODUCT($P60:$W60,'Q (t)'!$P60:$W60)/1000</f>
        <v>0</v>
      </c>
      <c r="AF60" s="213">
        <f>SUMPRODUCT($X60:$AA60,'Q (t)'!$X60:$AA60)/1000</f>
        <v>0</v>
      </c>
      <c r="AG60" s="213">
        <f t="shared" si="2"/>
        <v>0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 t="s">
        <v>120</v>
      </c>
      <c r="H61" s="252" t="s">
        <v>120</v>
      </c>
      <c r="I61" s="252" t="s">
        <v>120</v>
      </c>
      <c r="J61" s="252" t="s">
        <v>120</v>
      </c>
      <c r="K61" s="252" t="s">
        <v>120</v>
      </c>
      <c r="L61" s="252" t="s">
        <v>120</v>
      </c>
      <c r="M61" s="252" t="s">
        <v>120</v>
      </c>
      <c r="N61" s="252" t="s">
        <v>120</v>
      </c>
      <c r="O61" s="252" t="s">
        <v>120</v>
      </c>
      <c r="P61" s="252" t="s">
        <v>120</v>
      </c>
      <c r="Q61" s="252" t="s">
        <v>120</v>
      </c>
      <c r="R61" s="252" t="s">
        <v>120</v>
      </c>
      <c r="S61" s="252" t="s">
        <v>120</v>
      </c>
      <c r="T61" s="252" t="s">
        <v>120</v>
      </c>
      <c r="U61" s="252" t="s">
        <v>120</v>
      </c>
      <c r="V61" s="252" t="s">
        <v>120</v>
      </c>
      <c r="W61" s="252" t="s">
        <v>120</v>
      </c>
      <c r="X61" s="252" t="s">
        <v>120</v>
      </c>
      <c r="Y61" s="252" t="s">
        <v>120</v>
      </c>
      <c r="Z61" s="252" t="s">
        <v>120</v>
      </c>
      <c r="AA61" s="252" t="s">
        <v>120</v>
      </c>
      <c r="AB61" s="205"/>
      <c r="AC61" s="213">
        <f>IFERROR($G61*'Q (t)'!$G61/1000,0)</f>
        <v>0</v>
      </c>
      <c r="AD61" s="213">
        <f>SUMPRODUCT($H61:$O61,'Q (t)'!$H61:$O61)/100</f>
        <v>0</v>
      </c>
      <c r="AE61" s="213">
        <f>SUMPRODUCT($P61:$W61,'Q (t)'!$P61:$W61)/1000</f>
        <v>0</v>
      </c>
      <c r="AF61" s="213">
        <f>SUMPRODUCT($X61:$AA61,'Q (t)'!$X61:$AA61)/1000</f>
        <v>0</v>
      </c>
      <c r="AG61" s="213">
        <f t="shared" si="2"/>
        <v>0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 t="s">
        <v>120</v>
      </c>
      <c r="H62" s="252" t="s">
        <v>120</v>
      </c>
      <c r="I62" s="252" t="s">
        <v>120</v>
      </c>
      <c r="J62" s="252" t="s">
        <v>120</v>
      </c>
      <c r="K62" s="252" t="s">
        <v>120</v>
      </c>
      <c r="L62" s="252" t="s">
        <v>120</v>
      </c>
      <c r="M62" s="252" t="s">
        <v>120</v>
      </c>
      <c r="N62" s="252" t="s">
        <v>120</v>
      </c>
      <c r="O62" s="252" t="s">
        <v>120</v>
      </c>
      <c r="P62" s="252" t="s">
        <v>120</v>
      </c>
      <c r="Q62" s="252" t="s">
        <v>120</v>
      </c>
      <c r="R62" s="252" t="s">
        <v>120</v>
      </c>
      <c r="S62" s="252" t="s">
        <v>120</v>
      </c>
      <c r="T62" s="252" t="s">
        <v>120</v>
      </c>
      <c r="U62" s="252" t="s">
        <v>120</v>
      </c>
      <c r="V62" s="252" t="s">
        <v>120</v>
      </c>
      <c r="W62" s="252" t="s">
        <v>120</v>
      </c>
      <c r="X62" s="252" t="s">
        <v>120</v>
      </c>
      <c r="Y62" s="252" t="s">
        <v>120</v>
      </c>
      <c r="Z62" s="252" t="s">
        <v>120</v>
      </c>
      <c r="AA62" s="252" t="s">
        <v>120</v>
      </c>
      <c r="AB62" s="205"/>
      <c r="AC62" s="213">
        <f>IFERROR($G62*'Q (t)'!$G62/1000,0)</f>
        <v>0</v>
      </c>
      <c r="AD62" s="213">
        <f>SUMPRODUCT($H62:$O62,'Q (t)'!$H62:$O62)/100</f>
        <v>0</v>
      </c>
      <c r="AE62" s="213">
        <f>SUMPRODUCT($P62:$W62,'Q (t)'!$P62:$W62)/1000</f>
        <v>0</v>
      </c>
      <c r="AF62" s="213">
        <f>SUMPRODUCT($X62:$AA62,'Q (t)'!$X62:$AA62)/1000</f>
        <v>0</v>
      </c>
      <c r="AG62" s="213">
        <f t="shared" si="2"/>
        <v>0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 t="s">
        <v>120</v>
      </c>
      <c r="H63" s="252" t="s">
        <v>120</v>
      </c>
      <c r="I63" s="252" t="s">
        <v>120</v>
      </c>
      <c r="J63" s="252" t="s">
        <v>120</v>
      </c>
      <c r="K63" s="252" t="s">
        <v>120</v>
      </c>
      <c r="L63" s="252" t="s">
        <v>120</v>
      </c>
      <c r="M63" s="252" t="s">
        <v>120</v>
      </c>
      <c r="N63" s="252" t="s">
        <v>120</v>
      </c>
      <c r="O63" s="252" t="s">
        <v>120</v>
      </c>
      <c r="P63" s="252" t="s">
        <v>120</v>
      </c>
      <c r="Q63" s="252" t="s">
        <v>120</v>
      </c>
      <c r="R63" s="252" t="s">
        <v>120</v>
      </c>
      <c r="S63" s="252" t="s">
        <v>120</v>
      </c>
      <c r="T63" s="252" t="s">
        <v>120</v>
      </c>
      <c r="U63" s="252" t="s">
        <v>120</v>
      </c>
      <c r="V63" s="252" t="s">
        <v>120</v>
      </c>
      <c r="W63" s="252" t="s">
        <v>120</v>
      </c>
      <c r="X63" s="252" t="s">
        <v>120</v>
      </c>
      <c r="Y63" s="252" t="s">
        <v>120</v>
      </c>
      <c r="Z63" s="252" t="s">
        <v>120</v>
      </c>
      <c r="AA63" s="252" t="s">
        <v>120</v>
      </c>
      <c r="AB63" s="205"/>
      <c r="AC63" s="213">
        <f>IFERROR($G63*'Q (t)'!$G63/1000,0)</f>
        <v>0</v>
      </c>
      <c r="AD63" s="213">
        <f>SUMPRODUCT($H63:$O63,'Q (t)'!$H63:$O63)/100</f>
        <v>0</v>
      </c>
      <c r="AE63" s="213">
        <f>SUMPRODUCT($P63:$W63,'Q (t)'!$P63:$W63)/1000</f>
        <v>0</v>
      </c>
      <c r="AF63" s="213">
        <f>SUMPRODUCT($X63:$AA63,'Q (t)'!$X63:$AA63)/1000</f>
        <v>0</v>
      </c>
      <c r="AG63" s="213">
        <f t="shared" si="2"/>
        <v>0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 t="s">
        <v>120</v>
      </c>
      <c r="H64" s="252" t="s">
        <v>120</v>
      </c>
      <c r="I64" s="252" t="s">
        <v>120</v>
      </c>
      <c r="J64" s="252" t="s">
        <v>120</v>
      </c>
      <c r="K64" s="252" t="s">
        <v>120</v>
      </c>
      <c r="L64" s="252" t="s">
        <v>120</v>
      </c>
      <c r="M64" s="252" t="s">
        <v>120</v>
      </c>
      <c r="N64" s="252" t="s">
        <v>120</v>
      </c>
      <c r="O64" s="252" t="s">
        <v>120</v>
      </c>
      <c r="P64" s="252" t="s">
        <v>120</v>
      </c>
      <c r="Q64" s="252" t="s">
        <v>120</v>
      </c>
      <c r="R64" s="252" t="s">
        <v>120</v>
      </c>
      <c r="S64" s="252" t="s">
        <v>120</v>
      </c>
      <c r="T64" s="252" t="s">
        <v>120</v>
      </c>
      <c r="U64" s="252" t="s">
        <v>120</v>
      </c>
      <c r="V64" s="252" t="s">
        <v>120</v>
      </c>
      <c r="W64" s="252" t="s">
        <v>120</v>
      </c>
      <c r="X64" s="252" t="s">
        <v>120</v>
      </c>
      <c r="Y64" s="252" t="s">
        <v>120</v>
      </c>
      <c r="Z64" s="252" t="s">
        <v>120</v>
      </c>
      <c r="AA64" s="252" t="s">
        <v>120</v>
      </c>
      <c r="AB64" s="205"/>
      <c r="AC64" s="213">
        <f>IFERROR($G64*'Q (t)'!$G64/1000,0)</f>
        <v>0</v>
      </c>
      <c r="AD64" s="213">
        <f>SUMPRODUCT($H64:$O64,'Q (t)'!$H64:$O64)/100</f>
        <v>0</v>
      </c>
      <c r="AE64" s="213">
        <f>SUMPRODUCT($P64:$W64,'Q (t)'!$P64:$W64)/1000</f>
        <v>0</v>
      </c>
      <c r="AF64" s="213">
        <f>SUMPRODUCT($X64:$AA64,'Q (t)'!$X64:$AA64)/1000</f>
        <v>0</v>
      </c>
      <c r="AG64" s="213">
        <f>SUM(AC64:AF64)</f>
        <v>0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05"/>
      <c r="AC67" s="284">
        <f>SUBTOTAL(9,AC68:AC73)</f>
        <v>0</v>
      </c>
      <c r="AD67" s="284">
        <f>SUBTOTAL(9,AD68:AD73)</f>
        <v>0</v>
      </c>
      <c r="AE67" s="284">
        <f>SUBTOTAL(9,AE68:AE73)</f>
        <v>0</v>
      </c>
      <c r="AF67" s="284">
        <f>SUBTOTAL(9,AF68:AF73)</f>
        <v>0</v>
      </c>
      <c r="AG67" s="284">
        <f>SUBTOTAL(9,AG68:AG73)</f>
        <v>0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 t="s">
        <v>120</v>
      </c>
      <c r="H68" s="252" t="s">
        <v>120</v>
      </c>
      <c r="I68" s="252" t="s">
        <v>120</v>
      </c>
      <c r="J68" s="252" t="s">
        <v>120</v>
      </c>
      <c r="K68" s="252" t="s">
        <v>120</v>
      </c>
      <c r="L68" s="252" t="s">
        <v>120</v>
      </c>
      <c r="M68" s="252" t="s">
        <v>120</v>
      </c>
      <c r="N68" s="252" t="s">
        <v>120</v>
      </c>
      <c r="O68" s="252" t="s">
        <v>120</v>
      </c>
      <c r="P68" s="252" t="s">
        <v>120</v>
      </c>
      <c r="Q68" s="252" t="s">
        <v>120</v>
      </c>
      <c r="R68" s="252" t="s">
        <v>120</v>
      </c>
      <c r="S68" s="252" t="s">
        <v>120</v>
      </c>
      <c r="T68" s="252" t="s">
        <v>120</v>
      </c>
      <c r="U68" s="252" t="s">
        <v>120</v>
      </c>
      <c r="V68" s="252" t="s">
        <v>120</v>
      </c>
      <c r="W68" s="252" t="s">
        <v>120</v>
      </c>
      <c r="X68" s="252" t="s">
        <v>120</v>
      </c>
      <c r="Y68" s="252" t="s">
        <v>120</v>
      </c>
      <c r="Z68" s="252" t="s">
        <v>120</v>
      </c>
      <c r="AA68" s="252" t="s">
        <v>120</v>
      </c>
      <c r="AB68" s="205"/>
      <c r="AC68" s="213">
        <f>IFERROR($G68*'Q (t)'!$G68/1000,0)</f>
        <v>0</v>
      </c>
      <c r="AD68" s="213">
        <f>SUMPRODUCT($H68:$O68,'Q (t)'!$H68:$O68)/100</f>
        <v>0</v>
      </c>
      <c r="AE68" s="213">
        <f>SUMPRODUCT($P68:$W68,'Q (t)'!$P68:$W68)/1000</f>
        <v>0</v>
      </c>
      <c r="AF68" s="213">
        <f>SUMPRODUCT($X68:$AA68,'Q (t)'!$X68:$AA68)/1000</f>
        <v>0</v>
      </c>
      <c r="AG68" s="213">
        <f t="shared" ref="AG68:AG73" si="3">SUM(AC68:AF68)</f>
        <v>0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 t="s">
        <v>120</v>
      </c>
      <c r="H69" s="252" t="s">
        <v>120</v>
      </c>
      <c r="I69" s="252" t="s">
        <v>120</v>
      </c>
      <c r="J69" s="252" t="s">
        <v>120</v>
      </c>
      <c r="K69" s="252" t="s">
        <v>120</v>
      </c>
      <c r="L69" s="252" t="s">
        <v>120</v>
      </c>
      <c r="M69" s="252" t="s">
        <v>120</v>
      </c>
      <c r="N69" s="252" t="s">
        <v>120</v>
      </c>
      <c r="O69" s="252" t="s">
        <v>120</v>
      </c>
      <c r="P69" s="252" t="s">
        <v>120</v>
      </c>
      <c r="Q69" s="252" t="s">
        <v>120</v>
      </c>
      <c r="R69" s="252" t="s">
        <v>120</v>
      </c>
      <c r="S69" s="252" t="s">
        <v>120</v>
      </c>
      <c r="T69" s="252" t="s">
        <v>120</v>
      </c>
      <c r="U69" s="252" t="s">
        <v>120</v>
      </c>
      <c r="V69" s="252" t="s">
        <v>120</v>
      </c>
      <c r="W69" s="252" t="s">
        <v>120</v>
      </c>
      <c r="X69" s="252" t="s">
        <v>120</v>
      </c>
      <c r="Y69" s="252" t="s">
        <v>120</v>
      </c>
      <c r="Z69" s="252" t="s">
        <v>120</v>
      </c>
      <c r="AA69" s="252" t="s">
        <v>120</v>
      </c>
      <c r="AB69" s="205"/>
      <c r="AC69" s="213">
        <f>IFERROR($G69*'Q (t)'!$G69/1000,0)</f>
        <v>0</v>
      </c>
      <c r="AD69" s="213">
        <f>SUMPRODUCT($H69:$O69,'Q (t)'!$H69:$O69)/100</f>
        <v>0</v>
      </c>
      <c r="AE69" s="213">
        <f>SUMPRODUCT($P69:$W69,'Q (t)'!$P69:$W69)/1000</f>
        <v>0</v>
      </c>
      <c r="AF69" s="213">
        <f>SUMPRODUCT($X69:$AA69,'Q (t)'!$X69:$AA69)/1000</f>
        <v>0</v>
      </c>
      <c r="AG69" s="213">
        <f t="shared" si="3"/>
        <v>0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 t="s">
        <v>120</v>
      </c>
      <c r="H70" s="252" t="s">
        <v>120</v>
      </c>
      <c r="I70" s="252" t="s">
        <v>120</v>
      </c>
      <c r="J70" s="252" t="s">
        <v>120</v>
      </c>
      <c r="K70" s="252" t="s">
        <v>120</v>
      </c>
      <c r="L70" s="252" t="s">
        <v>120</v>
      </c>
      <c r="M70" s="252" t="s">
        <v>120</v>
      </c>
      <c r="N70" s="252" t="s">
        <v>120</v>
      </c>
      <c r="O70" s="252" t="s">
        <v>120</v>
      </c>
      <c r="P70" s="252" t="s">
        <v>120</v>
      </c>
      <c r="Q70" s="252" t="s">
        <v>120</v>
      </c>
      <c r="R70" s="252" t="s">
        <v>120</v>
      </c>
      <c r="S70" s="252" t="s">
        <v>120</v>
      </c>
      <c r="T70" s="252" t="s">
        <v>120</v>
      </c>
      <c r="U70" s="252" t="s">
        <v>120</v>
      </c>
      <c r="V70" s="252" t="s">
        <v>120</v>
      </c>
      <c r="W70" s="252" t="s">
        <v>120</v>
      </c>
      <c r="X70" s="252" t="s">
        <v>120</v>
      </c>
      <c r="Y70" s="252" t="s">
        <v>120</v>
      </c>
      <c r="Z70" s="252" t="s">
        <v>120</v>
      </c>
      <c r="AA70" s="252" t="s">
        <v>120</v>
      </c>
      <c r="AB70" s="205"/>
      <c r="AC70" s="213">
        <f>IFERROR($G70*'Q (t)'!$G70/1000,0)</f>
        <v>0</v>
      </c>
      <c r="AD70" s="213">
        <f>SUMPRODUCT($H70:$O70,'Q (t)'!$H70:$O70)/100</f>
        <v>0</v>
      </c>
      <c r="AE70" s="213">
        <f>SUMPRODUCT($P70:$W70,'Q (t)'!$P70:$W70)/1000</f>
        <v>0</v>
      </c>
      <c r="AF70" s="213">
        <f>SUMPRODUCT($X70:$AA70,'Q (t)'!$X70:$AA70)/1000</f>
        <v>0</v>
      </c>
      <c r="AG70" s="213">
        <f t="shared" si="3"/>
        <v>0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 t="s">
        <v>120</v>
      </c>
      <c r="H71" s="252" t="s">
        <v>120</v>
      </c>
      <c r="I71" s="252" t="s">
        <v>120</v>
      </c>
      <c r="J71" s="252" t="s">
        <v>120</v>
      </c>
      <c r="K71" s="252" t="s">
        <v>120</v>
      </c>
      <c r="L71" s="252" t="s">
        <v>120</v>
      </c>
      <c r="M71" s="252" t="s">
        <v>120</v>
      </c>
      <c r="N71" s="252" t="s">
        <v>120</v>
      </c>
      <c r="O71" s="252" t="s">
        <v>120</v>
      </c>
      <c r="P71" s="252" t="s">
        <v>120</v>
      </c>
      <c r="Q71" s="252" t="s">
        <v>120</v>
      </c>
      <c r="R71" s="252" t="s">
        <v>120</v>
      </c>
      <c r="S71" s="252" t="s">
        <v>120</v>
      </c>
      <c r="T71" s="252" t="s">
        <v>120</v>
      </c>
      <c r="U71" s="252" t="s">
        <v>120</v>
      </c>
      <c r="V71" s="252" t="s">
        <v>120</v>
      </c>
      <c r="W71" s="252" t="s">
        <v>120</v>
      </c>
      <c r="X71" s="252" t="s">
        <v>120</v>
      </c>
      <c r="Y71" s="252" t="s">
        <v>120</v>
      </c>
      <c r="Z71" s="252" t="s">
        <v>120</v>
      </c>
      <c r="AA71" s="252" t="s">
        <v>120</v>
      </c>
      <c r="AB71" s="205"/>
      <c r="AC71" s="213">
        <f>IFERROR($G71*'Q (t)'!$G71/1000,0)</f>
        <v>0</v>
      </c>
      <c r="AD71" s="213">
        <f>SUMPRODUCT($H71:$O71,'Q (t)'!$H71:$O71)/100</f>
        <v>0</v>
      </c>
      <c r="AE71" s="213">
        <f>SUMPRODUCT($P71:$W71,'Q (t)'!$P71:$W71)/1000</f>
        <v>0</v>
      </c>
      <c r="AF71" s="213">
        <f>SUMPRODUCT($X71:$AA71,'Q (t)'!$X71:$AA71)/1000</f>
        <v>0</v>
      </c>
      <c r="AG71" s="213">
        <f t="shared" si="3"/>
        <v>0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05"/>
      <c r="AC74" s="284">
        <f>SUBTOTAL(9,AC75:AC80)</f>
        <v>0</v>
      </c>
      <c r="AD74" s="284">
        <f>SUBTOTAL(9,AD75:AD80)</f>
        <v>0</v>
      </c>
      <c r="AE74" s="284">
        <f>SUBTOTAL(9,AE75:AE80)</f>
        <v>0</v>
      </c>
      <c r="AF74" s="284">
        <f>SUBTOTAL(9,AF75:AF80)</f>
        <v>0</v>
      </c>
      <c r="AG74" s="284">
        <f>SUBTOTAL(9,AG75:AG80)</f>
        <v>0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 t="s">
        <v>120</v>
      </c>
      <c r="H75" s="252" t="s">
        <v>120</v>
      </c>
      <c r="I75" s="252" t="s">
        <v>120</v>
      </c>
      <c r="J75" s="252" t="s">
        <v>120</v>
      </c>
      <c r="K75" s="252" t="s">
        <v>120</v>
      </c>
      <c r="L75" s="252" t="s">
        <v>120</v>
      </c>
      <c r="M75" s="252" t="s">
        <v>120</v>
      </c>
      <c r="N75" s="252" t="s">
        <v>120</v>
      </c>
      <c r="O75" s="252" t="s">
        <v>120</v>
      </c>
      <c r="P75" s="252" t="s">
        <v>120</v>
      </c>
      <c r="Q75" s="252" t="s">
        <v>120</v>
      </c>
      <c r="R75" s="252" t="s">
        <v>120</v>
      </c>
      <c r="S75" s="252" t="s">
        <v>120</v>
      </c>
      <c r="T75" s="252" t="s">
        <v>120</v>
      </c>
      <c r="U75" s="252" t="s">
        <v>120</v>
      </c>
      <c r="V75" s="252" t="s">
        <v>120</v>
      </c>
      <c r="W75" s="252" t="s">
        <v>120</v>
      </c>
      <c r="X75" s="252" t="s">
        <v>120</v>
      </c>
      <c r="Y75" s="252" t="s">
        <v>120</v>
      </c>
      <c r="Z75" s="252" t="s">
        <v>120</v>
      </c>
      <c r="AA75" s="252" t="s">
        <v>120</v>
      </c>
      <c r="AB75" s="205"/>
      <c r="AC75" s="213">
        <f>IFERROR($G75*'Q (t)'!$G75/1000,0)</f>
        <v>0</v>
      </c>
      <c r="AD75" s="213">
        <f>SUMPRODUCT($H75:$O75,'Q (t)'!$H75:$O75)/100</f>
        <v>0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0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 t="s">
        <v>120</v>
      </c>
      <c r="H76" s="252" t="s">
        <v>120</v>
      </c>
      <c r="I76" s="252" t="s">
        <v>120</v>
      </c>
      <c r="J76" s="252" t="s">
        <v>120</v>
      </c>
      <c r="K76" s="252" t="s">
        <v>120</v>
      </c>
      <c r="L76" s="252" t="s">
        <v>120</v>
      </c>
      <c r="M76" s="252" t="s">
        <v>120</v>
      </c>
      <c r="N76" s="252" t="s">
        <v>120</v>
      </c>
      <c r="O76" s="252" t="s">
        <v>120</v>
      </c>
      <c r="P76" s="252" t="s">
        <v>120</v>
      </c>
      <c r="Q76" s="252" t="s">
        <v>120</v>
      </c>
      <c r="R76" s="252" t="s">
        <v>120</v>
      </c>
      <c r="S76" s="252" t="s">
        <v>120</v>
      </c>
      <c r="T76" s="252" t="s">
        <v>120</v>
      </c>
      <c r="U76" s="252" t="s">
        <v>120</v>
      </c>
      <c r="V76" s="252" t="s">
        <v>120</v>
      </c>
      <c r="W76" s="252" t="s">
        <v>120</v>
      </c>
      <c r="X76" s="252" t="s">
        <v>120</v>
      </c>
      <c r="Y76" s="252" t="s">
        <v>120</v>
      </c>
      <c r="Z76" s="252" t="s">
        <v>120</v>
      </c>
      <c r="AA76" s="252" t="s">
        <v>120</v>
      </c>
      <c r="AB76" s="205"/>
      <c r="AC76" s="213">
        <f>IFERROR($G76*'Q (t)'!$G76/1000,0)</f>
        <v>0</v>
      </c>
      <c r="AD76" s="213">
        <f>SUMPRODUCT($H76:$O76,'Q (t)'!$H76:$O76)/100</f>
        <v>0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0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 t="s">
        <v>120</v>
      </c>
      <c r="H77" s="252" t="s">
        <v>120</v>
      </c>
      <c r="I77" s="252" t="s">
        <v>120</v>
      </c>
      <c r="J77" s="252" t="s">
        <v>120</v>
      </c>
      <c r="K77" s="252" t="s">
        <v>120</v>
      </c>
      <c r="L77" s="252" t="s">
        <v>120</v>
      </c>
      <c r="M77" s="252" t="s">
        <v>120</v>
      </c>
      <c r="N77" s="252" t="s">
        <v>120</v>
      </c>
      <c r="O77" s="252" t="s">
        <v>120</v>
      </c>
      <c r="P77" s="252" t="s">
        <v>120</v>
      </c>
      <c r="Q77" s="252" t="s">
        <v>120</v>
      </c>
      <c r="R77" s="252" t="s">
        <v>120</v>
      </c>
      <c r="S77" s="252" t="s">
        <v>120</v>
      </c>
      <c r="T77" s="252" t="s">
        <v>120</v>
      </c>
      <c r="U77" s="252" t="s">
        <v>120</v>
      </c>
      <c r="V77" s="252" t="s">
        <v>120</v>
      </c>
      <c r="W77" s="252" t="s">
        <v>120</v>
      </c>
      <c r="X77" s="252" t="s">
        <v>120</v>
      </c>
      <c r="Y77" s="252" t="s">
        <v>120</v>
      </c>
      <c r="Z77" s="252" t="s">
        <v>120</v>
      </c>
      <c r="AA77" s="252" t="s">
        <v>120</v>
      </c>
      <c r="AB77" s="211"/>
      <c r="AC77" s="213">
        <f>IFERROR($G77*'Q (t)'!$G77/1000,0)</f>
        <v>0</v>
      </c>
      <c r="AD77" s="213">
        <f>SUMPRODUCT($H77:$O77,'Q (t)'!$H77:$O77)/100</f>
        <v>0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0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 t="s">
        <v>120</v>
      </c>
      <c r="H78" s="252" t="s">
        <v>120</v>
      </c>
      <c r="I78" s="252" t="s">
        <v>120</v>
      </c>
      <c r="J78" s="252" t="s">
        <v>120</v>
      </c>
      <c r="K78" s="252" t="s">
        <v>120</v>
      </c>
      <c r="L78" s="252" t="s">
        <v>120</v>
      </c>
      <c r="M78" s="252" t="s">
        <v>120</v>
      </c>
      <c r="N78" s="252" t="s">
        <v>120</v>
      </c>
      <c r="O78" s="252" t="s">
        <v>120</v>
      </c>
      <c r="P78" s="252" t="s">
        <v>120</v>
      </c>
      <c r="Q78" s="252" t="s">
        <v>120</v>
      </c>
      <c r="R78" s="252" t="s">
        <v>120</v>
      </c>
      <c r="S78" s="252" t="s">
        <v>120</v>
      </c>
      <c r="T78" s="252" t="s">
        <v>120</v>
      </c>
      <c r="U78" s="252" t="s">
        <v>120</v>
      </c>
      <c r="V78" s="252" t="s">
        <v>120</v>
      </c>
      <c r="W78" s="252" t="s">
        <v>120</v>
      </c>
      <c r="X78" s="252" t="s">
        <v>120</v>
      </c>
      <c r="Y78" s="252" t="s">
        <v>120</v>
      </c>
      <c r="Z78" s="252" t="s">
        <v>120</v>
      </c>
      <c r="AA78" s="252" t="s">
        <v>120</v>
      </c>
      <c r="AB78" s="211"/>
      <c r="AC78" s="213">
        <f>IFERROR($G78*'Q (t)'!$G78/1000,0)</f>
        <v>0</v>
      </c>
      <c r="AD78" s="213">
        <f>SUMPRODUCT($H78:$O78,'Q (t)'!$H78:$O78)/100</f>
        <v>0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0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0</v>
      </c>
      <c r="H82" s="281">
        <f t="shared" si="5"/>
        <v>0</v>
      </c>
      <c r="I82" s="281">
        <f t="shared" si="5"/>
        <v>0</v>
      </c>
      <c r="J82" s="281">
        <f t="shared" si="5"/>
        <v>0</v>
      </c>
      <c r="K82" s="281">
        <f t="shared" si="5"/>
        <v>0</v>
      </c>
      <c r="L82" s="281">
        <f t="shared" si="5"/>
        <v>0</v>
      </c>
      <c r="M82" s="281">
        <f t="shared" si="5"/>
        <v>0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0</v>
      </c>
      <c r="R82" s="281">
        <f t="shared" si="5"/>
        <v>0</v>
      </c>
      <c r="S82" s="281">
        <f t="shared" si="5"/>
        <v>0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0</v>
      </c>
      <c r="AD82" s="281">
        <f>SUBTOTAL(9,AD$14:AD$80)</f>
        <v>0</v>
      </c>
      <c r="AE82" s="281">
        <f>SUBTOTAL(9,AE$14:AE$80)</f>
        <v>0</v>
      </c>
      <c r="AF82" s="281">
        <f>SUBTOTAL(9,AF$14:AF$80)</f>
        <v>0</v>
      </c>
      <c r="AG82" s="281">
        <f>SUBTOTAL(9,AG$14:AG$80)</f>
        <v>0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0</v>
      </c>
      <c r="H85" s="297">
        <f t="shared" si="6"/>
        <v>0</v>
      </c>
      <c r="I85" s="297">
        <f t="shared" si="6"/>
        <v>0</v>
      </c>
      <c r="J85" s="297">
        <f t="shared" si="6"/>
        <v>0</v>
      </c>
      <c r="K85" s="297">
        <f t="shared" si="6"/>
        <v>0</v>
      </c>
      <c r="L85" s="297">
        <f t="shared" si="6"/>
        <v>0</v>
      </c>
      <c r="M85" s="297">
        <f t="shared" si="6"/>
        <v>0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0</v>
      </c>
      <c r="AD85" s="288">
        <f>SUBTOTAL(9,AD$14:AD$28)</f>
        <v>0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0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0</v>
      </c>
      <c r="H86" s="297">
        <f t="shared" si="7"/>
        <v>0</v>
      </c>
      <c r="I86" s="297">
        <f t="shared" si="7"/>
        <v>0</v>
      </c>
      <c r="J86" s="297">
        <f t="shared" si="7"/>
        <v>0</v>
      </c>
      <c r="K86" s="297">
        <f t="shared" si="7"/>
        <v>0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0</v>
      </c>
      <c r="R86" s="297">
        <f t="shared" si="7"/>
        <v>0</v>
      </c>
      <c r="S86" s="297">
        <f t="shared" si="7"/>
        <v>0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0</v>
      </c>
      <c r="AD86" s="288">
        <f>SUBTOTAL(9,AD$29:AD$33)</f>
        <v>0</v>
      </c>
      <c r="AE86" s="288">
        <f>SUBTOTAL(9,AE$29:AE$33)</f>
        <v>0</v>
      </c>
      <c r="AF86" s="288">
        <f>SUBTOTAL(9,AF$29:AF$33)</f>
        <v>0</v>
      </c>
      <c r="AG86" s="288">
        <f>SUBTOTAL(9,AG$29:AG$33)</f>
        <v>0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0</v>
      </c>
      <c r="H87" s="297">
        <f t="shared" si="8"/>
        <v>0</v>
      </c>
      <c r="I87" s="297">
        <f t="shared" si="8"/>
        <v>0</v>
      </c>
      <c r="J87" s="297">
        <f t="shared" si="8"/>
        <v>0</v>
      </c>
      <c r="K87" s="297">
        <f t="shared" si="8"/>
        <v>0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0</v>
      </c>
      <c r="R87" s="297">
        <f t="shared" si="8"/>
        <v>0</v>
      </c>
      <c r="S87" s="297">
        <f t="shared" si="8"/>
        <v>0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0</v>
      </c>
      <c r="AD87" s="288">
        <f>SUBTOTAL(9,AD$34:AD$46)</f>
        <v>0</v>
      </c>
      <c r="AE87" s="288">
        <f>SUBTOTAL(9,AE$34:AE$46)</f>
        <v>0</v>
      </c>
      <c r="AF87" s="288">
        <f>SUBTOTAL(9,AF$34:AF$46)</f>
        <v>0</v>
      </c>
      <c r="AG87" s="288">
        <f>SUBTOTAL(9,AG$34:AG$46)</f>
        <v>0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0</v>
      </c>
      <c r="H88" s="297">
        <f t="shared" si="9"/>
        <v>0</v>
      </c>
      <c r="I88" s="297">
        <f t="shared" si="9"/>
        <v>0</v>
      </c>
      <c r="J88" s="297">
        <f t="shared" si="9"/>
        <v>0</v>
      </c>
      <c r="K88" s="297">
        <f t="shared" si="9"/>
        <v>0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0</v>
      </c>
      <c r="R88" s="297">
        <f t="shared" si="9"/>
        <v>0</v>
      </c>
      <c r="S88" s="297">
        <f t="shared" si="9"/>
        <v>0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0</v>
      </c>
      <c r="AD88" s="288">
        <f>SUBTOTAL(9,AD$47:AD$66)</f>
        <v>0</v>
      </c>
      <c r="AE88" s="288">
        <f>SUBTOTAL(9,AE$47:AE$66)</f>
        <v>0</v>
      </c>
      <c r="AF88" s="288">
        <f>SUBTOTAL(9,AF$47:AF$66)</f>
        <v>0</v>
      </c>
      <c r="AG88" s="288">
        <f>SUBTOTAL(9,AG$47:AG$66)</f>
        <v>0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0</v>
      </c>
      <c r="H89" s="297">
        <f t="shared" si="10"/>
        <v>0</v>
      </c>
      <c r="I89" s="297">
        <f t="shared" si="10"/>
        <v>0</v>
      </c>
      <c r="J89" s="297">
        <f t="shared" si="10"/>
        <v>0</v>
      </c>
      <c r="K89" s="297">
        <f t="shared" si="10"/>
        <v>0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0</v>
      </c>
      <c r="R89" s="297">
        <f t="shared" si="10"/>
        <v>0</v>
      </c>
      <c r="S89" s="297">
        <f t="shared" si="10"/>
        <v>0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0</v>
      </c>
      <c r="AD89" s="288">
        <f>SUBTOTAL(9,AD$67:AD$73)</f>
        <v>0</v>
      </c>
      <c r="AE89" s="288">
        <f>SUBTOTAL(9,AE$67:AE$73)</f>
        <v>0</v>
      </c>
      <c r="AF89" s="288">
        <f>SUBTOTAL(9,AF$67:AF$73)</f>
        <v>0</v>
      </c>
      <c r="AG89" s="288">
        <f>SUBTOTAL(9,AG$67:AG$73)</f>
        <v>0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0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0</v>
      </c>
      <c r="M90" s="297">
        <f t="shared" si="11"/>
        <v>0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0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0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0</v>
      </c>
      <c r="H93" s="330">
        <f t="shared" si="12"/>
        <v>0</v>
      </c>
      <c r="I93" s="330">
        <f t="shared" si="12"/>
        <v>0</v>
      </c>
      <c r="J93" s="330">
        <f t="shared" si="12"/>
        <v>0</v>
      </c>
      <c r="K93" s="330">
        <f t="shared" si="12"/>
        <v>0</v>
      </c>
      <c r="L93" s="330">
        <f t="shared" si="12"/>
        <v>0</v>
      </c>
      <c r="M93" s="330">
        <f t="shared" si="12"/>
        <v>0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0</v>
      </c>
      <c r="R93" s="330">
        <f t="shared" si="12"/>
        <v>0</v>
      </c>
      <c r="S93" s="330">
        <f t="shared" si="12"/>
        <v>0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0</v>
      </c>
      <c r="AD93" s="323">
        <f>SUM(AD85:AD92)</f>
        <v>0</v>
      </c>
      <c r="AE93" s="323">
        <f>SUM(AE85:AE92)</f>
        <v>0</v>
      </c>
      <c r="AF93" s="323">
        <f>SUM(AF85:AF92)</f>
        <v>0</v>
      </c>
      <c r="AG93" s="323">
        <f>SUM(AG85:AG92)</f>
        <v>0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0</v>
      </c>
      <c r="H94" s="331"/>
      <c r="I94" s="332"/>
      <c r="J94" s="332"/>
      <c r="K94" s="332"/>
      <c r="L94" s="332"/>
      <c r="M94" s="332"/>
      <c r="N94" s="332"/>
      <c r="O94" s="333">
        <f>SUM(H93:O93)</f>
        <v>0</v>
      </c>
      <c r="P94" s="331"/>
      <c r="Q94" s="332"/>
      <c r="R94" s="332"/>
      <c r="S94" s="333">
        <f>SUM(P93:S93)</f>
        <v>0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0</v>
      </c>
      <c r="AD94" s="325"/>
      <c r="AE94" s="325"/>
      <c r="AF94" s="326">
        <f>SUM(AD93:AF93)</f>
        <v>0</v>
      </c>
      <c r="AG94" s="322">
        <f>SUM(AC93:AF93)</f>
        <v>0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34">
        <f>SUM(G93:S93)</f>
        <v>0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0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33:33" x14ac:dyDescent="0.2"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81:S81">
    <cfRule type="cellIs" dxfId="268" priority="83" operator="equal">
      <formula>""</formula>
    </cfRule>
    <cfRule type="expression" dxfId="267" priority="84">
      <formula>$G$7=""</formula>
    </cfRule>
  </conditionalFormatting>
  <conditionalFormatting sqref="T81:W81">
    <cfRule type="cellIs" dxfId="266" priority="81" operator="equal">
      <formula>""</formula>
    </cfRule>
    <cfRule type="expression" dxfId="265" priority="82">
      <formula>$G$7=""</formula>
    </cfRule>
  </conditionalFormatting>
  <conditionalFormatting sqref="X81:AA81">
    <cfRule type="cellIs" dxfId="264" priority="79" operator="equal">
      <formula>""</formula>
    </cfRule>
    <cfRule type="expression" dxfId="263" priority="80">
      <formula>$G$7=""</formula>
    </cfRule>
  </conditionalFormatting>
  <conditionalFormatting sqref="G96:S96">
    <cfRule type="cellIs" dxfId="262" priority="78" stopIfTrue="1" operator="notEqual">
      <formula>TRUE</formula>
    </cfRule>
  </conditionalFormatting>
  <conditionalFormatting sqref="T96:AA96">
    <cfRule type="cellIs" dxfId="261" priority="77" stopIfTrue="1" operator="notEqual">
      <formula>TRUE</formula>
    </cfRule>
  </conditionalFormatting>
  <conditionalFormatting sqref="AC96:AF96">
    <cfRule type="cellIs" dxfId="260" priority="76" stopIfTrue="1" operator="notEqual">
      <formula>TRUE</formula>
    </cfRule>
  </conditionalFormatting>
  <conditionalFormatting sqref="AG96">
    <cfRule type="cellIs" dxfId="259" priority="75" stopIfTrue="1" operator="notEqual">
      <formula>TRUE</formula>
    </cfRule>
  </conditionalFormatting>
  <conditionalFormatting sqref="G15:S28">
    <cfRule type="cellIs" dxfId="258" priority="65" operator="equal">
      <formula>""</formula>
    </cfRule>
    <cfRule type="expression" dxfId="257" priority="66">
      <formula>$G$7=""</formula>
    </cfRule>
  </conditionalFormatting>
  <conditionalFormatting sqref="T15:W28">
    <cfRule type="cellIs" dxfId="256" priority="63" operator="equal">
      <formula>""</formula>
    </cfRule>
    <cfRule type="expression" dxfId="255" priority="64">
      <formula>$G$7=""</formula>
    </cfRule>
  </conditionalFormatting>
  <conditionalFormatting sqref="X15:AA28">
    <cfRule type="cellIs" dxfId="254" priority="61" operator="equal">
      <formula>""</formula>
    </cfRule>
    <cfRule type="expression" dxfId="253" priority="62">
      <formula>$G$7=""</formula>
    </cfRule>
  </conditionalFormatting>
  <conditionalFormatting sqref="G32:S33">
    <cfRule type="cellIs" dxfId="252" priority="59" operator="equal">
      <formula>""</formula>
    </cfRule>
    <cfRule type="expression" dxfId="251" priority="60">
      <formula>$G$7=""</formula>
    </cfRule>
  </conditionalFormatting>
  <conditionalFormatting sqref="T32:W33">
    <cfRule type="cellIs" dxfId="250" priority="57" operator="equal">
      <formula>""</formula>
    </cfRule>
    <cfRule type="expression" dxfId="249" priority="58">
      <formula>$G$7=""</formula>
    </cfRule>
  </conditionalFormatting>
  <conditionalFormatting sqref="X32:AA33">
    <cfRule type="cellIs" dxfId="248" priority="55" operator="equal">
      <formula>""</formula>
    </cfRule>
    <cfRule type="expression" dxfId="247" priority="56">
      <formula>$G$7=""</formula>
    </cfRule>
  </conditionalFormatting>
  <conditionalFormatting sqref="G45:S46">
    <cfRule type="cellIs" dxfId="246" priority="53" operator="equal">
      <formula>""</formula>
    </cfRule>
    <cfRule type="expression" dxfId="245" priority="54">
      <formula>$G$7=""</formula>
    </cfRule>
  </conditionalFormatting>
  <conditionalFormatting sqref="T45:W46">
    <cfRule type="cellIs" dxfId="244" priority="51" operator="equal">
      <formula>""</formula>
    </cfRule>
    <cfRule type="expression" dxfId="243" priority="52">
      <formula>$G$7=""</formula>
    </cfRule>
  </conditionalFormatting>
  <conditionalFormatting sqref="X45:AA46">
    <cfRule type="cellIs" dxfId="242" priority="49" operator="equal">
      <formula>""</formula>
    </cfRule>
    <cfRule type="expression" dxfId="241" priority="50">
      <formula>$G$7=""</formula>
    </cfRule>
  </conditionalFormatting>
  <conditionalFormatting sqref="G65:S66">
    <cfRule type="cellIs" dxfId="240" priority="47" operator="equal">
      <formula>""</formula>
    </cfRule>
    <cfRule type="expression" dxfId="239" priority="48">
      <formula>$G$7=""</formula>
    </cfRule>
  </conditionalFormatting>
  <conditionalFormatting sqref="T65:W66">
    <cfRule type="cellIs" dxfId="238" priority="45" operator="equal">
      <formula>""</formula>
    </cfRule>
    <cfRule type="expression" dxfId="237" priority="46">
      <formula>$G$7=""</formula>
    </cfRule>
  </conditionalFormatting>
  <conditionalFormatting sqref="X65:AA66">
    <cfRule type="cellIs" dxfId="236" priority="43" operator="equal">
      <formula>""</formula>
    </cfRule>
    <cfRule type="expression" dxfId="235" priority="44">
      <formula>$G$7=""</formula>
    </cfRule>
  </conditionalFormatting>
  <conditionalFormatting sqref="G72:S73">
    <cfRule type="cellIs" dxfId="234" priority="41" operator="equal">
      <formula>""</formula>
    </cfRule>
    <cfRule type="expression" dxfId="233" priority="42">
      <formula>$G$7=""</formula>
    </cfRule>
  </conditionalFormatting>
  <conditionalFormatting sqref="T72:W73">
    <cfRule type="cellIs" dxfId="232" priority="39" operator="equal">
      <formula>""</formula>
    </cfRule>
    <cfRule type="expression" dxfId="231" priority="40">
      <formula>$G$7=""</formula>
    </cfRule>
  </conditionalFormatting>
  <conditionalFormatting sqref="X72:AA73">
    <cfRule type="cellIs" dxfId="230" priority="37" operator="equal">
      <formula>""</formula>
    </cfRule>
    <cfRule type="expression" dxfId="229" priority="38">
      <formula>$G$7=""</formula>
    </cfRule>
  </conditionalFormatting>
  <conditionalFormatting sqref="G79:S80">
    <cfRule type="cellIs" dxfId="228" priority="35" operator="equal">
      <formula>""</formula>
    </cfRule>
    <cfRule type="expression" dxfId="227" priority="36">
      <formula>$G$7=""</formula>
    </cfRule>
  </conditionalFormatting>
  <conditionalFormatting sqref="T79:W80">
    <cfRule type="cellIs" dxfId="226" priority="33" operator="equal">
      <formula>""</formula>
    </cfRule>
    <cfRule type="expression" dxfId="225" priority="34">
      <formula>$G$7=""</formula>
    </cfRule>
  </conditionalFormatting>
  <conditionalFormatting sqref="X79:AA80">
    <cfRule type="cellIs" dxfId="224" priority="31" operator="equal">
      <formula>""</formula>
    </cfRule>
    <cfRule type="expression" dxfId="223" priority="32">
      <formula>$G$7=""</formula>
    </cfRule>
  </conditionalFormatting>
  <conditionalFormatting sqref="G30:S31">
    <cfRule type="cellIs" dxfId="222" priority="29" operator="equal">
      <formula>""</formula>
    </cfRule>
    <cfRule type="expression" dxfId="221" priority="30">
      <formula>$G$7=""</formula>
    </cfRule>
  </conditionalFormatting>
  <conditionalFormatting sqref="T30:W31">
    <cfRule type="cellIs" dxfId="220" priority="27" operator="equal">
      <formula>""</formula>
    </cfRule>
    <cfRule type="expression" dxfId="219" priority="28">
      <formula>$G$7=""</formula>
    </cfRule>
  </conditionalFormatting>
  <conditionalFormatting sqref="X30:AA31">
    <cfRule type="cellIs" dxfId="218" priority="25" operator="equal">
      <formula>""</formula>
    </cfRule>
    <cfRule type="expression" dxfId="217" priority="26">
      <formula>$G$7=""</formula>
    </cfRule>
  </conditionalFormatting>
  <conditionalFormatting sqref="G35:S44">
    <cfRule type="cellIs" dxfId="216" priority="23" operator="equal">
      <formula>""</formula>
    </cfRule>
    <cfRule type="expression" dxfId="215" priority="24">
      <formula>$G$7=""</formula>
    </cfRule>
  </conditionalFormatting>
  <conditionalFormatting sqref="T35:W44">
    <cfRule type="cellIs" dxfId="214" priority="21" operator="equal">
      <formula>""</formula>
    </cfRule>
    <cfRule type="expression" dxfId="213" priority="22">
      <formula>$G$7=""</formula>
    </cfRule>
  </conditionalFormatting>
  <conditionalFormatting sqref="X35:AA44">
    <cfRule type="cellIs" dxfId="212" priority="19" operator="equal">
      <formula>""</formula>
    </cfRule>
    <cfRule type="expression" dxfId="211" priority="20">
      <formula>$G$7=""</formula>
    </cfRule>
  </conditionalFormatting>
  <conditionalFormatting sqref="G48:S64">
    <cfRule type="cellIs" dxfId="210" priority="17" operator="equal">
      <formula>""</formula>
    </cfRule>
    <cfRule type="expression" dxfId="209" priority="18">
      <formula>$G$7=""</formula>
    </cfRule>
  </conditionalFormatting>
  <conditionalFormatting sqref="T48:W64">
    <cfRule type="cellIs" dxfId="208" priority="15" operator="equal">
      <formula>""</formula>
    </cfRule>
    <cfRule type="expression" dxfId="207" priority="16">
      <formula>$G$7=""</formula>
    </cfRule>
  </conditionalFormatting>
  <conditionalFormatting sqref="X48:AA64">
    <cfRule type="cellIs" dxfId="206" priority="13" operator="equal">
      <formula>""</formula>
    </cfRule>
    <cfRule type="expression" dxfId="205" priority="14">
      <formula>$G$7=""</formula>
    </cfRule>
  </conditionalFormatting>
  <conditionalFormatting sqref="G68:S71">
    <cfRule type="cellIs" dxfId="204" priority="11" operator="equal">
      <formula>""</formula>
    </cfRule>
    <cfRule type="expression" dxfId="203" priority="12">
      <formula>$G$7=""</formula>
    </cfRule>
  </conditionalFormatting>
  <conditionalFormatting sqref="T68:W71">
    <cfRule type="cellIs" dxfId="202" priority="9" operator="equal">
      <formula>""</formula>
    </cfRule>
    <cfRule type="expression" dxfId="201" priority="10">
      <formula>$G$7=""</formula>
    </cfRule>
  </conditionalFormatting>
  <conditionalFormatting sqref="X68:AA71">
    <cfRule type="cellIs" dxfId="200" priority="7" operator="equal">
      <formula>""</formula>
    </cfRule>
    <cfRule type="expression" dxfId="199" priority="8">
      <formula>$G$7=""</formula>
    </cfRule>
  </conditionalFormatting>
  <conditionalFormatting sqref="G75:S78">
    <cfRule type="cellIs" dxfId="198" priority="5" operator="equal">
      <formula>""</formula>
    </cfRule>
    <cfRule type="expression" dxfId="197" priority="6">
      <formula>$G$7=""</formula>
    </cfRule>
  </conditionalFormatting>
  <conditionalFormatting sqref="T75:W78">
    <cfRule type="cellIs" dxfId="196" priority="3" operator="equal">
      <formula>""</formula>
    </cfRule>
    <cfRule type="expression" dxfId="195" priority="4">
      <formula>$G$7=""</formula>
    </cfRule>
  </conditionalFormatting>
  <conditionalFormatting sqref="X75:AA78">
    <cfRule type="cellIs" dxfId="194" priority="1" operator="equal">
      <formula>""</formula>
    </cfRule>
    <cfRule type="expression" dxfId="193" priority="2">
      <formula>$G$7=""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AG97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L15" sqref="L15"/>
    </sheetView>
  </sheetViews>
  <sheetFormatPr defaultRowHeight="12.75" x14ac:dyDescent="0.2"/>
  <cols>
    <col min="1" max="1" width="2.140625" style="225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18" width="10.140625" style="202" customWidth="1"/>
    <col min="19" max="19" width="11.7109375" style="202" customWidth="1"/>
    <col min="20" max="27" width="10.140625" style="202" customWidth="1"/>
    <col min="28" max="28" width="4.42578125" style="203" customWidth="1"/>
    <col min="29" max="29" width="12.85546875" style="115" customWidth="1"/>
    <col min="30" max="32" width="10.7109375" style="115" customWidth="1"/>
    <col min="33" max="33" width="13.5703125" style="116" customWidth="1"/>
    <col min="34" max="34" width="1.5703125" style="203" customWidth="1"/>
    <col min="35" max="16384" width="9.140625" style="203"/>
  </cols>
  <sheetData>
    <row r="1" spans="1:33" s="225" customFormat="1" x14ac:dyDescent="0.2">
      <c r="C1" s="217"/>
      <c r="D1" s="217"/>
      <c r="E1" s="223"/>
      <c r="F1" s="223"/>
      <c r="G1" s="26"/>
      <c r="H1" s="26"/>
      <c r="I1" s="242"/>
      <c r="J1" s="242"/>
      <c r="K1" s="24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36"/>
      <c r="AC1" s="345"/>
      <c r="AD1" s="345"/>
      <c r="AE1" s="345"/>
      <c r="AF1" s="345"/>
      <c r="AG1" s="345"/>
    </row>
    <row r="2" spans="1:33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C2" s="226"/>
      <c r="AD2" s="226"/>
      <c r="AE2" s="226"/>
      <c r="AF2" s="226"/>
      <c r="AG2" s="227"/>
    </row>
    <row r="3" spans="1:33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C3" s="226"/>
      <c r="AD3" s="226"/>
      <c r="AE3" s="226"/>
      <c r="AF3" s="226"/>
      <c r="AG3" s="227"/>
    </row>
    <row r="4" spans="1:33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C4" s="226"/>
      <c r="AD4" s="226"/>
      <c r="AE4" s="226"/>
      <c r="AF4" s="226"/>
      <c r="AG4" s="227"/>
    </row>
    <row r="5" spans="1:33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C5" s="226"/>
      <c r="AD5" s="226"/>
      <c r="AE5" s="226"/>
      <c r="AF5" s="226"/>
      <c r="AG5" s="227"/>
    </row>
    <row r="6" spans="1:33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31"/>
      <c r="AD6" s="226"/>
      <c r="AE6" s="226"/>
      <c r="AF6" s="226"/>
      <c r="AG6" s="227"/>
    </row>
    <row r="7" spans="1:33" s="225" customFormat="1" ht="18" x14ac:dyDescent="0.25">
      <c r="C7" s="232" t="str">
        <f>DNSP</f>
        <v>Endeavour Energy</v>
      </c>
      <c r="D7" s="233"/>
      <c r="E7" s="234"/>
      <c r="F7" s="234"/>
      <c r="G7" s="235" t="s">
        <v>91</v>
      </c>
      <c r="H7" s="233"/>
      <c r="I7" s="224"/>
      <c r="J7" s="224"/>
      <c r="K7" s="224"/>
      <c r="L7" s="233"/>
      <c r="M7" s="224"/>
      <c r="N7" s="224"/>
      <c r="O7" s="224"/>
      <c r="P7" s="224"/>
      <c r="Q7" s="262"/>
      <c r="R7" s="262"/>
      <c r="S7" s="262"/>
      <c r="T7" s="224"/>
      <c r="U7" s="262"/>
      <c r="V7" s="262"/>
      <c r="W7" s="262"/>
      <c r="X7" s="224"/>
      <c r="Y7" s="262"/>
      <c r="Z7" s="262"/>
      <c r="AA7" s="262"/>
      <c r="AB7" s="236"/>
      <c r="AC7" s="345"/>
      <c r="AD7" s="346"/>
      <c r="AE7" s="347"/>
      <c r="AF7" s="347"/>
      <c r="AG7" s="348"/>
    </row>
    <row r="8" spans="1:33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36"/>
      <c r="AC8" s="345"/>
      <c r="AD8" s="345"/>
      <c r="AE8" s="345"/>
      <c r="AF8" s="345"/>
      <c r="AG8" s="345"/>
    </row>
    <row r="9" spans="1:33" s="225" customFormat="1" ht="18" x14ac:dyDescent="0.2">
      <c r="C9" s="238" t="s">
        <v>155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  <c r="AB9" s="236"/>
      <c r="AC9" s="349">
        <f>AC82</f>
        <v>202501.69537397544</v>
      </c>
      <c r="AD9" s="349">
        <f>AD82</f>
        <v>910489.45562375919</v>
      </c>
      <c r="AE9" s="349">
        <f>AE82</f>
        <v>136948.5</v>
      </c>
      <c r="AF9" s="349">
        <f>AF82</f>
        <v>0</v>
      </c>
      <c r="AG9" s="407">
        <f>AG82</f>
        <v>1249939.6509977346</v>
      </c>
    </row>
    <row r="10" spans="1:33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6"/>
      <c r="AC10" s="345"/>
      <c r="AD10" s="345"/>
      <c r="AE10" s="345"/>
      <c r="AF10" s="345"/>
      <c r="AG10" s="348"/>
    </row>
    <row r="11" spans="1:33" s="209" customFormat="1" ht="15.75" x14ac:dyDescent="0.25">
      <c r="A11" s="243"/>
      <c r="B11" s="243"/>
      <c r="C11" s="206" t="s">
        <v>156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  <c r="AB11" s="208"/>
      <c r="AC11" s="131" t="s">
        <v>71</v>
      </c>
      <c r="AD11" s="128"/>
      <c r="AE11" s="129"/>
      <c r="AF11" s="190"/>
      <c r="AG11" s="130"/>
    </row>
    <row r="12" spans="1:33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  <c r="AB12" s="205"/>
      <c r="AC12" s="138" t="s">
        <v>157</v>
      </c>
      <c r="AD12" s="135"/>
      <c r="AE12" s="136"/>
      <c r="AF12" s="192"/>
      <c r="AG12" s="137"/>
    </row>
    <row r="13" spans="1:33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  <c r="AB13" s="205"/>
      <c r="AC13" s="144" t="s">
        <v>76</v>
      </c>
      <c r="AD13" s="136" t="s">
        <v>77</v>
      </c>
      <c r="AE13" s="136" t="s">
        <v>78</v>
      </c>
      <c r="AF13" s="192" t="s">
        <v>79</v>
      </c>
      <c r="AG13" s="143" t="s">
        <v>67</v>
      </c>
    </row>
    <row r="14" spans="1:33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05"/>
      <c r="AC14" s="284">
        <f>SUBTOTAL(9,AC15:AC28)</f>
        <v>96924.75</v>
      </c>
      <c r="AD14" s="284">
        <f>SUBTOTAL(9,AD15:AD28)</f>
        <v>653905.774373758</v>
      </c>
      <c r="AE14" s="284">
        <f>SUBTOTAL(9,AE15:AE28)</f>
        <v>0</v>
      </c>
      <c r="AF14" s="284">
        <f>SUBTOTAL(9,AF15:AF28)</f>
        <v>0</v>
      </c>
      <c r="AG14" s="284">
        <f>SUBTOTAL(9,AG15:AG28)</f>
        <v>750830.524373758</v>
      </c>
    </row>
    <row r="15" spans="1:33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51">
        <f>IF($C15="","",IF('DUOS (t-1)'!G15="",0,'DUOS (t-1)'!G15)+IF('TUOS (t-1)'!G15="",0,'TUOS (t-1)'!G15)+IF('CCF (t-1)'!G15="",0,'CCF (t-1)'!G15)+IF('CPT (t-1)'!G15="",0,'CPT (t-1)'!G15)+IF('JSO (t-1)'!G15="",0,'JSO (t-1)'!G15))</f>
        <v>97.5</v>
      </c>
      <c r="H15" s="252">
        <f>IF($C15="","",IF('DUOS (t-1)'!H15="",0,'DUOS (t-1)'!H15)+IF('TUOS (t-1)'!H15="",0,'TUOS (t-1)'!H15)+IF('CCF (t-1)'!H15="",0,'CCF (t-1)'!H15)+IF('CPT (t-1)'!H15="",0,'CPT (t-1)'!H15)+IF('JSO (t-1)'!H15="",0,'JSO (t-1)'!H15))</f>
        <v>0</v>
      </c>
      <c r="I15" s="252">
        <f>IF($C15="","",IF('DUOS (t-1)'!I15="",0,'DUOS (t-1)'!I15)+IF('TUOS (t-1)'!I15="",0,'TUOS (t-1)'!I15)+IF('CCF (t-1)'!I15="",0,'CCF (t-1)'!I15)+IF('CPT (t-1)'!I15="",0,'CPT (t-1)'!I15)+IF('JSO (t-1)'!I15="",0,'JSO (t-1)'!I15))</f>
        <v>0</v>
      </c>
      <c r="J15" s="252">
        <f>IF($C15="","",IF('DUOS (t-1)'!J15="",0,'DUOS (t-1)'!J15)+IF('TUOS (t-1)'!J15="",0,'TUOS (t-1)'!J15)+IF('CCF (t-1)'!J15="",0,'CCF (t-1)'!J15)+IF('CPT (t-1)'!J15="",0,'CPT (t-1)'!J15)+IF('JSO (t-1)'!J15="",0,'JSO (t-1)'!J15))</f>
        <v>0</v>
      </c>
      <c r="K15" s="252">
        <f>IF($C15="","",IF('DUOS (t-1)'!K15="",0,'DUOS (t-1)'!K15)+IF('TUOS (t-1)'!K15="",0,'TUOS (t-1)'!K15)+IF('CCF (t-1)'!K15="",0,'CCF (t-1)'!K15)+IF('CPT (t-1)'!K15="",0,'CPT (t-1)'!K15)+IF('JSO (t-1)'!K15="",0,'JSO (t-1)'!K15))</f>
        <v>0</v>
      </c>
      <c r="L15" s="252">
        <f>IF($C15="","",IF('DUOS (t-1)'!L15="",0,'DUOS (t-1)'!L15)+IF('TUOS (t-1)'!L15="",0,'TUOS (t-1)'!L15)+IF('CCF (t-1)'!L15="",0,'CCF (t-1)'!L15)+IF('CPT (t-1)'!L15="",0,'CPT (t-1)'!L15)+IF('JSO (t-1)'!L15="",0,'JSO (t-1)'!L15))</f>
        <v>9.3795000000000002</v>
      </c>
      <c r="M15" s="252">
        <f>IF($C15="","",IF('DUOS (t-1)'!M15="",0,'DUOS (t-1)'!M15)+IF('TUOS (t-1)'!M15="",0,'TUOS (t-1)'!M15)+IF('CCF (t-1)'!M15="",0,'CCF (t-1)'!M15)+IF('CPT (t-1)'!M15="",0,'CPT (t-1)'!M15)+IF('JSO (t-1)'!M15="",0,'JSO (t-1)'!M15))</f>
        <v>11.025298937375791</v>
      </c>
      <c r="N15" s="252">
        <f>IF($C15="","",IF('DUOS (t-1)'!N15="",0,'DUOS (t-1)'!N15)+IF('TUOS (t-1)'!N15="",0,'TUOS (t-1)'!N15)+IF('CCF (t-1)'!N15="",0,'CCF (t-1)'!N15)+IF('CPT (t-1)'!N15="",0,'CPT (t-1)'!N15)+IF('JSO (t-1)'!N15="",0,'JSO (t-1)'!N15))</f>
        <v>0</v>
      </c>
      <c r="O15" s="252">
        <f>IF($C15="","",IF('DUOS (t-1)'!O15="",0,'DUOS (t-1)'!O15)+IF('TUOS (t-1)'!O15="",0,'TUOS (t-1)'!O15)+IF('CCF (t-1)'!O15="",0,'CCF (t-1)'!O15)+IF('CPT (t-1)'!O15="",0,'CPT (t-1)'!O15)+IF('JSO (t-1)'!O15="",0,'JSO (t-1)'!O15))</f>
        <v>0</v>
      </c>
      <c r="P15" s="252">
        <f>IF($C15="","",IF('DUOS (t-1)'!P15="",0,'DUOS (t-1)'!P15)+IF('TUOS (t-1)'!P15="",0,'TUOS (t-1)'!P15)+IF('CCF (t-1)'!P15="",0,'CCF (t-1)'!P15)+IF('CPT (t-1)'!P15="",0,'CPT (t-1)'!P15)+IF('JSO (t-1)'!P15="",0,'JSO (t-1)'!P15))</f>
        <v>0</v>
      </c>
      <c r="Q15" s="252">
        <f>IF($C15="","",IF('DUOS (t-1)'!Q15="",0,'DUOS (t-1)'!Q15)+IF('TUOS (t-1)'!Q15="",0,'TUOS (t-1)'!Q15)+IF('CCF (t-1)'!Q15="",0,'CCF (t-1)'!Q15)+IF('CPT (t-1)'!Q15="",0,'CPT (t-1)'!Q15)+IF('JSO (t-1)'!Q15="",0,'JSO (t-1)'!Q15))</f>
        <v>0</v>
      </c>
      <c r="R15" s="252">
        <f>IF($C15="","",IF('DUOS (t-1)'!R15="",0,'DUOS (t-1)'!R15)+IF('TUOS (t-1)'!R15="",0,'TUOS (t-1)'!R15)+IF('CCF (t-1)'!R15="",0,'CCF (t-1)'!R15)+IF('CPT (t-1)'!R15="",0,'CPT (t-1)'!R15)+IF('JSO (t-1)'!R15="",0,'JSO (t-1)'!R15))</f>
        <v>0</v>
      </c>
      <c r="S15" s="252">
        <f>IF($C15="","",IF('DUOS (t-1)'!S15="",0,'DUOS (t-1)'!S15)+IF('TUOS (t-1)'!S15="",0,'TUOS (t-1)'!S15)+IF('CCF (t-1)'!S15="",0,'CCF (t-1)'!S15)+IF('CPT (t-1)'!S15="",0,'CPT (t-1)'!S15)+IF('JSO (t-1)'!S15="",0,'JSO (t-1)'!S15))</f>
        <v>0</v>
      </c>
      <c r="T15" s="198"/>
      <c r="U15" s="198"/>
      <c r="V15" s="198"/>
      <c r="W15" s="198"/>
      <c r="X15" s="198"/>
      <c r="Y15" s="198"/>
      <c r="Z15" s="198"/>
      <c r="AA15" s="198"/>
      <c r="AB15" s="205"/>
      <c r="AC15" s="213">
        <f>IFERROR($G15*'Q (t)'!$G15/1000,0)</f>
        <v>78000</v>
      </c>
      <c r="AD15" s="213">
        <f>SUMPRODUCT($H15:$O15,'Q (t)'!$H15:$O15)/100</f>
        <v>485432.98937375791</v>
      </c>
      <c r="AE15" s="213">
        <f>SUMPRODUCT($P15:$W15,'Q (t)'!$P15:$W15)/1000</f>
        <v>0</v>
      </c>
      <c r="AF15" s="213">
        <f>SUMPRODUCT($X15:$AA15,'Q (t)'!$X15:$AA15)/1000</f>
        <v>0</v>
      </c>
      <c r="AG15" s="213">
        <f>SUM(AC15:AF15)</f>
        <v>563432.98937375797</v>
      </c>
    </row>
    <row r="16" spans="1:33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51">
        <f>IF($C16="","",IF('DUOS (t-1)'!G16="",0,'DUOS (t-1)'!G16)+IF('TUOS (t-1)'!G16="",0,'TUOS (t-1)'!G16)+IF('CCF (t-1)'!G16="",0,'CCF (t-1)'!G16)+IF('CPT (t-1)'!G16="",0,'CPT (t-1)'!G16)+IF('JSO (t-1)'!G16="",0,'JSO (t-1)'!G16))</f>
        <v>97.5</v>
      </c>
      <c r="H16" s="252">
        <f>IF($C16="","",IF('DUOS (t-1)'!H16="",0,'DUOS (t-1)'!H16)+IF('TUOS (t-1)'!H16="",0,'TUOS (t-1)'!H16)+IF('CCF (t-1)'!H16="",0,'CCF (t-1)'!H16)+IF('CPT (t-1)'!H16="",0,'CPT (t-1)'!H16)+IF('JSO (t-1)'!H16="",0,'JSO (t-1)'!H16))</f>
        <v>0</v>
      </c>
      <c r="I16" s="252">
        <f>IF($C16="","",IF('DUOS (t-1)'!I16="",0,'DUOS (t-1)'!I16)+IF('TUOS (t-1)'!I16="",0,'TUOS (t-1)'!I16)+IF('CCF (t-1)'!I16="",0,'CCF (t-1)'!I16)+IF('CPT (t-1)'!I16="",0,'CPT (t-1)'!I16)+IF('JSO (t-1)'!I16="",0,'JSO (t-1)'!I16))</f>
        <v>21.079500000000003</v>
      </c>
      <c r="J16" s="252">
        <f>IF($C16="","",IF('DUOS (t-1)'!J16="",0,'DUOS (t-1)'!J16)+IF('TUOS (t-1)'!J16="",0,'TUOS (t-1)'!J16)+IF('CCF (t-1)'!J16="",0,'CCF (t-1)'!J16)+IF('CPT (t-1)'!J16="",0,'CPT (t-1)'!J16)+IF('JSO (t-1)'!J16="",0,'JSO (t-1)'!J16))</f>
        <v>11.329499999999999</v>
      </c>
      <c r="K16" s="252">
        <f>IF($C16="","",IF('DUOS (t-1)'!K16="",0,'DUOS (t-1)'!K16)+IF('TUOS (t-1)'!K16="",0,'TUOS (t-1)'!K16)+IF('CCF (t-1)'!K16="",0,'CCF (t-1)'!K16)+IF('CPT (t-1)'!K16="",0,'CPT (t-1)'!K16)+IF('JSO (t-1)'!K16="",0,'JSO (t-1)'!K16))</f>
        <v>3.5294999999999996</v>
      </c>
      <c r="L16" s="252">
        <f>IF($C16="","",IF('DUOS (t-1)'!L16="",0,'DUOS (t-1)'!L16)+IF('TUOS (t-1)'!L16="",0,'TUOS (t-1)'!L16)+IF('CCF (t-1)'!L16="",0,'CCF (t-1)'!L16)+IF('CPT (t-1)'!L16="",0,'CPT (t-1)'!L16)+IF('JSO (t-1)'!L16="",0,'JSO (t-1)'!L16))</f>
        <v>0</v>
      </c>
      <c r="M16" s="252">
        <f>IF($C16="","",IF('DUOS (t-1)'!M16="",0,'DUOS (t-1)'!M16)+IF('TUOS (t-1)'!M16="",0,'TUOS (t-1)'!M16)+IF('CCF (t-1)'!M16="",0,'CCF (t-1)'!M16)+IF('CPT (t-1)'!M16="",0,'CPT (t-1)'!M16)+IF('JSO (t-1)'!M16="",0,'JSO (t-1)'!M16))</f>
        <v>0</v>
      </c>
      <c r="N16" s="252">
        <f>IF($C16="","",IF('DUOS (t-1)'!N16="",0,'DUOS (t-1)'!N16)+IF('TUOS (t-1)'!N16="",0,'TUOS (t-1)'!N16)+IF('CCF (t-1)'!N16="",0,'CCF (t-1)'!N16)+IF('CPT (t-1)'!N16="",0,'CPT (t-1)'!N16)+IF('JSO (t-1)'!N16="",0,'JSO (t-1)'!N16))</f>
        <v>0</v>
      </c>
      <c r="O16" s="252">
        <f>IF($C16="","",IF('DUOS (t-1)'!O16="",0,'DUOS (t-1)'!O16)+IF('TUOS (t-1)'!O16="",0,'TUOS (t-1)'!O16)+IF('CCF (t-1)'!O16="",0,'CCF (t-1)'!O16)+IF('CPT (t-1)'!O16="",0,'CPT (t-1)'!O16)+IF('JSO (t-1)'!O16="",0,'JSO (t-1)'!O16))</f>
        <v>0</v>
      </c>
      <c r="P16" s="252">
        <f>IF($C16="","",IF('DUOS (t-1)'!P16="",0,'DUOS (t-1)'!P16)+IF('TUOS (t-1)'!P16="",0,'TUOS (t-1)'!P16)+IF('CCF (t-1)'!P16="",0,'CCF (t-1)'!P16)+IF('CPT (t-1)'!P16="",0,'CPT (t-1)'!P16)+IF('JSO (t-1)'!P16="",0,'JSO (t-1)'!P16))</f>
        <v>0</v>
      </c>
      <c r="Q16" s="252">
        <f>IF($C16="","",IF('DUOS (t-1)'!Q16="",0,'DUOS (t-1)'!Q16)+IF('TUOS (t-1)'!Q16="",0,'TUOS (t-1)'!Q16)+IF('CCF (t-1)'!Q16="",0,'CCF (t-1)'!Q16)+IF('CPT (t-1)'!Q16="",0,'CPT (t-1)'!Q16)+IF('JSO (t-1)'!Q16="",0,'JSO (t-1)'!Q16))</f>
        <v>0</v>
      </c>
      <c r="R16" s="252">
        <f>IF($C16="","",IF('DUOS (t-1)'!R16="",0,'DUOS (t-1)'!R16)+IF('TUOS (t-1)'!R16="",0,'TUOS (t-1)'!R16)+IF('CCF (t-1)'!R16="",0,'CCF (t-1)'!R16)+IF('CPT (t-1)'!R16="",0,'CPT (t-1)'!R16)+IF('JSO (t-1)'!R16="",0,'JSO (t-1)'!R16))</f>
        <v>0</v>
      </c>
      <c r="S16" s="252">
        <f>IF($C16="","",IF('DUOS (t-1)'!S16="",0,'DUOS (t-1)'!S16)+IF('TUOS (t-1)'!S16="",0,'TUOS (t-1)'!S16)+IF('CCF (t-1)'!S16="",0,'CCF (t-1)'!S16)+IF('CPT (t-1)'!S16="",0,'CPT (t-1)'!S16)+IF('JSO (t-1)'!S16="",0,'JSO (t-1)'!S16))</f>
        <v>0</v>
      </c>
      <c r="T16" s="198"/>
      <c r="U16" s="198"/>
      <c r="V16" s="198"/>
      <c r="W16" s="198"/>
      <c r="X16" s="198"/>
      <c r="Y16" s="198"/>
      <c r="Z16" s="198"/>
      <c r="AA16" s="198"/>
      <c r="AB16" s="205"/>
      <c r="AC16" s="213">
        <f>IFERROR($G16*'Q (t)'!$G16/1000,0)</f>
        <v>9.75</v>
      </c>
      <c r="AD16" s="213">
        <f>SUMPRODUCT($H16:$O16,'Q (t)'!$H16:$O16)/100</f>
        <v>98.67</v>
      </c>
      <c r="AE16" s="213">
        <f>SUMPRODUCT($P16:$W16,'Q (t)'!$P16:$W16)/1000</f>
        <v>0</v>
      </c>
      <c r="AF16" s="213">
        <f>SUMPRODUCT($X16:$AA16,'Q (t)'!$X16:$AA16)/1000</f>
        <v>0</v>
      </c>
      <c r="AG16" s="213">
        <f t="shared" ref="AG16:AG28" si="0">SUM(AC16:AF16)</f>
        <v>108.42</v>
      </c>
    </row>
    <row r="17" spans="1:33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51">
        <f>IF($C17="","",IF('DUOS (t-1)'!G17="",0,'DUOS (t-1)'!G17)+IF('TUOS (t-1)'!G17="",0,'TUOS (t-1)'!G17)+IF('CCF (t-1)'!G17="",0,'CCF (t-1)'!G17)+IF('CPT (t-1)'!G17="",0,'CPT (t-1)'!G17)+IF('JSO (t-1)'!G17="",0,'JSO (t-1)'!G17))</f>
        <v>97.5</v>
      </c>
      <c r="H17" s="252">
        <f>IF($C17="","",IF('DUOS (t-1)'!H17="",0,'DUOS (t-1)'!H17)+IF('TUOS (t-1)'!H17="",0,'TUOS (t-1)'!H17)+IF('CCF (t-1)'!H17="",0,'CCF (t-1)'!H17)+IF('CPT (t-1)'!H17="",0,'CPT (t-1)'!H17)+IF('JSO (t-1)'!H17="",0,'JSO (t-1)'!H17))</f>
        <v>0</v>
      </c>
      <c r="I17" s="252">
        <f>IF($C17="","",IF('DUOS (t-1)'!I17="",0,'DUOS (t-1)'!I17)+IF('TUOS (t-1)'!I17="",0,'TUOS (t-1)'!I17)+IF('CCF (t-1)'!I17="",0,'CCF (t-1)'!I17)+IF('CPT (t-1)'!I17="",0,'CPT (t-1)'!I17)+IF('JSO (t-1)'!I17="",0,'JSO (t-1)'!I17))</f>
        <v>21.079500000000003</v>
      </c>
      <c r="J17" s="252">
        <f>IF($C17="","",IF('DUOS (t-1)'!J17="",0,'DUOS (t-1)'!J17)+IF('TUOS (t-1)'!J17="",0,'TUOS (t-1)'!J17)+IF('CCF (t-1)'!J17="",0,'CCF (t-1)'!J17)+IF('CPT (t-1)'!J17="",0,'CPT (t-1)'!J17)+IF('JSO (t-1)'!J17="",0,'JSO (t-1)'!J17))</f>
        <v>11.329499999999999</v>
      </c>
      <c r="K17" s="252">
        <f>IF($C17="","",IF('DUOS (t-1)'!K17="",0,'DUOS (t-1)'!K17)+IF('TUOS (t-1)'!K17="",0,'TUOS (t-1)'!K17)+IF('CCF (t-1)'!K17="",0,'CCF (t-1)'!K17)+IF('CPT (t-1)'!K17="",0,'CPT (t-1)'!K17)+IF('JSO (t-1)'!K17="",0,'JSO (t-1)'!K17))</f>
        <v>3.5294999999999996</v>
      </c>
      <c r="L17" s="252">
        <f>IF($C17="","",IF('DUOS (t-1)'!L17="",0,'DUOS (t-1)'!L17)+IF('TUOS (t-1)'!L17="",0,'TUOS (t-1)'!L17)+IF('CCF (t-1)'!L17="",0,'CCF (t-1)'!L17)+IF('CPT (t-1)'!L17="",0,'CPT (t-1)'!L17)+IF('JSO (t-1)'!L17="",0,'JSO (t-1)'!L17))</f>
        <v>0</v>
      </c>
      <c r="M17" s="252">
        <f>IF($C17="","",IF('DUOS (t-1)'!M17="",0,'DUOS (t-1)'!M17)+IF('TUOS (t-1)'!M17="",0,'TUOS (t-1)'!M17)+IF('CCF (t-1)'!M17="",0,'CCF (t-1)'!M17)+IF('CPT (t-1)'!M17="",0,'CPT (t-1)'!M17)+IF('JSO (t-1)'!M17="",0,'JSO (t-1)'!M17))</f>
        <v>0</v>
      </c>
      <c r="N17" s="252">
        <f>IF($C17="","",IF('DUOS (t-1)'!N17="",0,'DUOS (t-1)'!N17)+IF('TUOS (t-1)'!N17="",0,'TUOS (t-1)'!N17)+IF('CCF (t-1)'!N17="",0,'CCF (t-1)'!N17)+IF('CPT (t-1)'!N17="",0,'CPT (t-1)'!N17)+IF('JSO (t-1)'!N17="",0,'JSO (t-1)'!N17))</f>
        <v>0</v>
      </c>
      <c r="O17" s="252">
        <f>IF($C17="","",IF('DUOS (t-1)'!O17="",0,'DUOS (t-1)'!O17)+IF('TUOS (t-1)'!O17="",0,'TUOS (t-1)'!O17)+IF('CCF (t-1)'!O17="",0,'CCF (t-1)'!O17)+IF('CPT (t-1)'!O17="",0,'CPT (t-1)'!O17)+IF('JSO (t-1)'!O17="",0,'JSO (t-1)'!O17))</f>
        <v>0</v>
      </c>
      <c r="P17" s="252">
        <f>IF($C17="","",IF('DUOS (t-1)'!P17="",0,'DUOS (t-1)'!P17)+IF('TUOS (t-1)'!P17="",0,'TUOS (t-1)'!P17)+IF('CCF (t-1)'!P17="",0,'CCF (t-1)'!P17)+IF('CPT (t-1)'!P17="",0,'CPT (t-1)'!P17)+IF('JSO (t-1)'!P17="",0,'JSO (t-1)'!P17))</f>
        <v>0</v>
      </c>
      <c r="Q17" s="252">
        <f>IF($C17="","",IF('DUOS (t-1)'!Q17="",0,'DUOS (t-1)'!Q17)+IF('TUOS (t-1)'!Q17="",0,'TUOS (t-1)'!Q17)+IF('CCF (t-1)'!Q17="",0,'CCF (t-1)'!Q17)+IF('CPT (t-1)'!Q17="",0,'CPT (t-1)'!Q17)+IF('JSO (t-1)'!Q17="",0,'JSO (t-1)'!Q17))</f>
        <v>0</v>
      </c>
      <c r="R17" s="252">
        <f>IF($C17="","",IF('DUOS (t-1)'!R17="",0,'DUOS (t-1)'!R17)+IF('TUOS (t-1)'!R17="",0,'TUOS (t-1)'!R17)+IF('CCF (t-1)'!R17="",0,'CCF (t-1)'!R17)+IF('CPT (t-1)'!R17="",0,'CPT (t-1)'!R17)+IF('JSO (t-1)'!R17="",0,'JSO (t-1)'!R17))</f>
        <v>0</v>
      </c>
      <c r="S17" s="252">
        <f>IF($C17="","",IF('DUOS (t-1)'!S17="",0,'DUOS (t-1)'!S17)+IF('TUOS (t-1)'!S17="",0,'TUOS (t-1)'!S17)+IF('CCF (t-1)'!S17="",0,'CCF (t-1)'!S17)+IF('CPT (t-1)'!S17="",0,'CPT (t-1)'!S17)+IF('JSO (t-1)'!S17="",0,'JSO (t-1)'!S17))</f>
        <v>0</v>
      </c>
      <c r="T17" s="198"/>
      <c r="U17" s="198"/>
      <c r="V17" s="198"/>
      <c r="W17" s="198"/>
      <c r="X17" s="198"/>
      <c r="Y17" s="198"/>
      <c r="Z17" s="198"/>
      <c r="AA17" s="198"/>
      <c r="AB17" s="205"/>
      <c r="AC17" s="213">
        <f>IFERROR($G17*'Q (t)'!$G17/1000,0)</f>
        <v>19.5</v>
      </c>
      <c r="AD17" s="213">
        <f>SUMPRODUCT($H17:$O17,'Q (t)'!$H17:$O17)/100</f>
        <v>197.34</v>
      </c>
      <c r="AE17" s="213">
        <f>SUMPRODUCT($P17:$W17,'Q (t)'!$P17:$W17)/1000</f>
        <v>0</v>
      </c>
      <c r="AF17" s="213">
        <f>SUMPRODUCT($X17:$AA17,'Q (t)'!$X17:$AA17)/1000</f>
        <v>0</v>
      </c>
      <c r="AG17" s="213">
        <f t="shared" si="0"/>
        <v>216.84</v>
      </c>
    </row>
    <row r="18" spans="1:33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51">
        <f>IF($C18="","",IF('DUOS (t-1)'!G18="",0,'DUOS (t-1)'!G18)+IF('TUOS (t-1)'!G18="",0,'TUOS (t-1)'!G18)+IF('CCF (t-1)'!G18="",0,'CCF (t-1)'!G18)+IF('CPT (t-1)'!G18="",0,'CPT (t-1)'!G18)+IF('JSO (t-1)'!G18="",0,'JSO (t-1)'!G18))</f>
        <v>9.75</v>
      </c>
      <c r="H18" s="252">
        <f>IF($C18="","",IF('DUOS (t-1)'!H18="",0,'DUOS (t-1)'!H18)+IF('TUOS (t-1)'!H18="",0,'TUOS (t-1)'!H18)+IF('CCF (t-1)'!H18="",0,'CCF (t-1)'!H18)+IF('CPT (t-1)'!H18="",0,'CPT (t-1)'!H18)+IF('JSO (t-1)'!H18="",0,'JSO (t-1)'!H18))</f>
        <v>1.0725</v>
      </c>
      <c r="I18" s="252">
        <f>IF($C18="","",IF('DUOS (t-1)'!I18="",0,'DUOS (t-1)'!I18)+IF('TUOS (t-1)'!I18="",0,'TUOS (t-1)'!I18)+IF('CCF (t-1)'!I18="",0,'CCF (t-1)'!I18)+IF('CPT (t-1)'!I18="",0,'CPT (t-1)'!I18)+IF('JSO (t-1)'!I18="",0,'JSO (t-1)'!I18))</f>
        <v>0</v>
      </c>
      <c r="J18" s="252">
        <f>IF($C18="","",IF('DUOS (t-1)'!J18="",0,'DUOS (t-1)'!J18)+IF('TUOS (t-1)'!J18="",0,'TUOS (t-1)'!J18)+IF('CCF (t-1)'!J18="",0,'CCF (t-1)'!J18)+IF('CPT (t-1)'!J18="",0,'CPT (t-1)'!J18)+IF('JSO (t-1)'!J18="",0,'JSO (t-1)'!J18))</f>
        <v>0</v>
      </c>
      <c r="K18" s="252">
        <f>IF($C18="","",IF('DUOS (t-1)'!K18="",0,'DUOS (t-1)'!K18)+IF('TUOS (t-1)'!K18="",0,'TUOS (t-1)'!K18)+IF('CCF (t-1)'!K18="",0,'CCF (t-1)'!K18)+IF('CPT (t-1)'!K18="",0,'CPT (t-1)'!K18)+IF('JSO (t-1)'!K18="",0,'JSO (t-1)'!K18))</f>
        <v>0</v>
      </c>
      <c r="L18" s="252">
        <f>IF($C18="","",IF('DUOS (t-1)'!L18="",0,'DUOS (t-1)'!L18)+IF('TUOS (t-1)'!L18="",0,'TUOS (t-1)'!L18)+IF('CCF (t-1)'!L18="",0,'CCF (t-1)'!L18)+IF('CPT (t-1)'!L18="",0,'CPT (t-1)'!L18)+IF('JSO (t-1)'!L18="",0,'JSO (t-1)'!L18))</f>
        <v>0</v>
      </c>
      <c r="M18" s="252">
        <f>IF($C18="","",IF('DUOS (t-1)'!M18="",0,'DUOS (t-1)'!M18)+IF('TUOS (t-1)'!M18="",0,'TUOS (t-1)'!M18)+IF('CCF (t-1)'!M18="",0,'CCF (t-1)'!M18)+IF('CPT (t-1)'!M18="",0,'CPT (t-1)'!M18)+IF('JSO (t-1)'!M18="",0,'JSO (t-1)'!M18))</f>
        <v>0</v>
      </c>
      <c r="N18" s="252">
        <f>IF($C18="","",IF('DUOS (t-1)'!N18="",0,'DUOS (t-1)'!N18)+IF('TUOS (t-1)'!N18="",0,'TUOS (t-1)'!N18)+IF('CCF (t-1)'!N18="",0,'CCF (t-1)'!N18)+IF('CPT (t-1)'!N18="",0,'CPT (t-1)'!N18)+IF('JSO (t-1)'!N18="",0,'JSO (t-1)'!N18))</f>
        <v>0</v>
      </c>
      <c r="O18" s="252">
        <f>IF($C18="","",IF('DUOS (t-1)'!O18="",0,'DUOS (t-1)'!O18)+IF('TUOS (t-1)'!O18="",0,'TUOS (t-1)'!O18)+IF('CCF (t-1)'!O18="",0,'CCF (t-1)'!O18)+IF('CPT (t-1)'!O18="",0,'CPT (t-1)'!O18)+IF('JSO (t-1)'!O18="",0,'JSO (t-1)'!O18))</f>
        <v>0</v>
      </c>
      <c r="P18" s="252">
        <f>IF($C18="","",IF('DUOS (t-1)'!P18="",0,'DUOS (t-1)'!P18)+IF('TUOS (t-1)'!P18="",0,'TUOS (t-1)'!P18)+IF('CCF (t-1)'!P18="",0,'CCF (t-1)'!P18)+IF('CPT (t-1)'!P18="",0,'CPT (t-1)'!P18)+IF('JSO (t-1)'!P18="",0,'JSO (t-1)'!P18))</f>
        <v>0</v>
      </c>
      <c r="Q18" s="252">
        <f>IF($C18="","",IF('DUOS (t-1)'!Q18="",0,'DUOS (t-1)'!Q18)+IF('TUOS (t-1)'!Q18="",0,'TUOS (t-1)'!Q18)+IF('CCF (t-1)'!Q18="",0,'CCF (t-1)'!Q18)+IF('CPT (t-1)'!Q18="",0,'CPT (t-1)'!Q18)+IF('JSO (t-1)'!Q18="",0,'JSO (t-1)'!Q18))</f>
        <v>0</v>
      </c>
      <c r="R18" s="252">
        <f>IF($C18="","",IF('DUOS (t-1)'!R18="",0,'DUOS (t-1)'!R18)+IF('TUOS (t-1)'!R18="",0,'TUOS (t-1)'!R18)+IF('CCF (t-1)'!R18="",0,'CCF (t-1)'!R18)+IF('CPT (t-1)'!R18="",0,'CPT (t-1)'!R18)+IF('JSO (t-1)'!R18="",0,'JSO (t-1)'!R18))</f>
        <v>0</v>
      </c>
      <c r="S18" s="252">
        <f>IF($C18="","",IF('DUOS (t-1)'!S18="",0,'DUOS (t-1)'!S18)+IF('TUOS (t-1)'!S18="",0,'TUOS (t-1)'!S18)+IF('CCF (t-1)'!S18="",0,'CCF (t-1)'!S18)+IF('CPT (t-1)'!S18="",0,'CPT (t-1)'!S18)+IF('JSO (t-1)'!S18="",0,'JSO (t-1)'!S18))</f>
        <v>0</v>
      </c>
      <c r="T18" s="198"/>
      <c r="U18" s="198"/>
      <c r="V18" s="198"/>
      <c r="W18" s="198"/>
      <c r="X18" s="198"/>
      <c r="Y18" s="198"/>
      <c r="Z18" s="198"/>
      <c r="AA18" s="198"/>
      <c r="AB18" s="205"/>
      <c r="AC18" s="213">
        <f>IFERROR($G18*'Q (t)'!$G18/1000,0)</f>
        <v>1950</v>
      </c>
      <c r="AD18" s="213">
        <f>SUMPRODUCT($H18:$O18,'Q (t)'!$H18:$O18)/100</f>
        <v>6435</v>
      </c>
      <c r="AE18" s="213">
        <f>SUMPRODUCT($P18:$W18,'Q (t)'!$P18:$W18)/1000</f>
        <v>0</v>
      </c>
      <c r="AF18" s="213">
        <f>SUMPRODUCT($X18:$AA18,'Q (t)'!$X18:$AA18)/1000</f>
        <v>0</v>
      </c>
      <c r="AG18" s="213">
        <f t="shared" si="0"/>
        <v>8385</v>
      </c>
    </row>
    <row r="19" spans="1:33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51">
        <f>IF($C19="","",IF('DUOS (t-1)'!G19="",0,'DUOS (t-1)'!G19)+IF('TUOS (t-1)'!G19="",0,'TUOS (t-1)'!G19)+IF('CCF (t-1)'!G19="",0,'CCF (t-1)'!G19)+IF('CPT (t-1)'!G19="",0,'CPT (t-1)'!G19)+IF('JSO (t-1)'!G19="",0,'JSO (t-1)'!G19))</f>
        <v>9.75</v>
      </c>
      <c r="H19" s="252">
        <f>IF($C19="","",IF('DUOS (t-1)'!H19="",0,'DUOS (t-1)'!H19)+IF('TUOS (t-1)'!H19="",0,'TUOS (t-1)'!H19)+IF('CCF (t-1)'!H19="",0,'CCF (t-1)'!H19)+IF('CPT (t-1)'!H19="",0,'CPT (t-1)'!H19)+IF('JSO (t-1)'!H19="",0,'JSO (t-1)'!H19))</f>
        <v>2.9249999999999998</v>
      </c>
      <c r="I19" s="252">
        <f>IF($C19="","",IF('DUOS (t-1)'!I19="",0,'DUOS (t-1)'!I19)+IF('TUOS (t-1)'!I19="",0,'TUOS (t-1)'!I19)+IF('CCF (t-1)'!I19="",0,'CCF (t-1)'!I19)+IF('CPT (t-1)'!I19="",0,'CPT (t-1)'!I19)+IF('JSO (t-1)'!I19="",0,'JSO (t-1)'!I19))</f>
        <v>0</v>
      </c>
      <c r="J19" s="252">
        <f>IF($C19="","",IF('DUOS (t-1)'!J19="",0,'DUOS (t-1)'!J19)+IF('TUOS (t-1)'!J19="",0,'TUOS (t-1)'!J19)+IF('CCF (t-1)'!J19="",0,'CCF (t-1)'!J19)+IF('CPT (t-1)'!J19="",0,'CPT (t-1)'!J19)+IF('JSO (t-1)'!J19="",0,'JSO (t-1)'!J19))</f>
        <v>0</v>
      </c>
      <c r="K19" s="252">
        <f>IF($C19="","",IF('DUOS (t-1)'!K19="",0,'DUOS (t-1)'!K19)+IF('TUOS (t-1)'!K19="",0,'TUOS (t-1)'!K19)+IF('CCF (t-1)'!K19="",0,'CCF (t-1)'!K19)+IF('CPT (t-1)'!K19="",0,'CPT (t-1)'!K19)+IF('JSO (t-1)'!K19="",0,'JSO (t-1)'!K19))</f>
        <v>0</v>
      </c>
      <c r="L19" s="252">
        <f>IF($C19="","",IF('DUOS (t-1)'!L19="",0,'DUOS (t-1)'!L19)+IF('TUOS (t-1)'!L19="",0,'TUOS (t-1)'!L19)+IF('CCF (t-1)'!L19="",0,'CCF (t-1)'!L19)+IF('CPT (t-1)'!L19="",0,'CPT (t-1)'!L19)+IF('JSO (t-1)'!L19="",0,'JSO (t-1)'!L19))</f>
        <v>0</v>
      </c>
      <c r="M19" s="252">
        <f>IF($C19="","",IF('DUOS (t-1)'!M19="",0,'DUOS (t-1)'!M19)+IF('TUOS (t-1)'!M19="",0,'TUOS (t-1)'!M19)+IF('CCF (t-1)'!M19="",0,'CCF (t-1)'!M19)+IF('CPT (t-1)'!M19="",0,'CPT (t-1)'!M19)+IF('JSO (t-1)'!M19="",0,'JSO (t-1)'!M19))</f>
        <v>0</v>
      </c>
      <c r="N19" s="252">
        <f>IF($C19="","",IF('DUOS (t-1)'!N19="",0,'DUOS (t-1)'!N19)+IF('TUOS (t-1)'!N19="",0,'TUOS (t-1)'!N19)+IF('CCF (t-1)'!N19="",0,'CCF (t-1)'!N19)+IF('CPT (t-1)'!N19="",0,'CPT (t-1)'!N19)+IF('JSO (t-1)'!N19="",0,'JSO (t-1)'!N19))</f>
        <v>0</v>
      </c>
      <c r="O19" s="252">
        <f>IF($C19="","",IF('DUOS (t-1)'!O19="",0,'DUOS (t-1)'!O19)+IF('TUOS (t-1)'!O19="",0,'TUOS (t-1)'!O19)+IF('CCF (t-1)'!O19="",0,'CCF (t-1)'!O19)+IF('CPT (t-1)'!O19="",0,'CPT (t-1)'!O19)+IF('JSO (t-1)'!O19="",0,'JSO (t-1)'!O19))</f>
        <v>0</v>
      </c>
      <c r="P19" s="252">
        <f>IF($C19="","",IF('DUOS (t-1)'!P19="",0,'DUOS (t-1)'!P19)+IF('TUOS (t-1)'!P19="",0,'TUOS (t-1)'!P19)+IF('CCF (t-1)'!P19="",0,'CCF (t-1)'!P19)+IF('CPT (t-1)'!P19="",0,'CPT (t-1)'!P19)+IF('JSO (t-1)'!P19="",0,'JSO (t-1)'!P19))</f>
        <v>0</v>
      </c>
      <c r="Q19" s="252">
        <f>IF($C19="","",IF('DUOS (t-1)'!Q19="",0,'DUOS (t-1)'!Q19)+IF('TUOS (t-1)'!Q19="",0,'TUOS (t-1)'!Q19)+IF('CCF (t-1)'!Q19="",0,'CCF (t-1)'!Q19)+IF('CPT (t-1)'!Q19="",0,'CPT (t-1)'!Q19)+IF('JSO (t-1)'!Q19="",0,'JSO (t-1)'!Q19))</f>
        <v>0</v>
      </c>
      <c r="R19" s="252">
        <f>IF($C19="","",IF('DUOS (t-1)'!R19="",0,'DUOS (t-1)'!R19)+IF('TUOS (t-1)'!R19="",0,'TUOS (t-1)'!R19)+IF('CCF (t-1)'!R19="",0,'CCF (t-1)'!R19)+IF('CPT (t-1)'!R19="",0,'CPT (t-1)'!R19)+IF('JSO (t-1)'!R19="",0,'JSO (t-1)'!R19))</f>
        <v>0</v>
      </c>
      <c r="S19" s="252">
        <f>IF($C19="","",IF('DUOS (t-1)'!S19="",0,'DUOS (t-1)'!S19)+IF('TUOS (t-1)'!S19="",0,'TUOS (t-1)'!S19)+IF('CCF (t-1)'!S19="",0,'CCF (t-1)'!S19)+IF('CPT (t-1)'!S19="",0,'CPT (t-1)'!S19)+IF('JSO (t-1)'!S19="",0,'JSO (t-1)'!S19))</f>
        <v>0</v>
      </c>
      <c r="T19" s="198"/>
      <c r="U19" s="198"/>
      <c r="V19" s="198"/>
      <c r="W19" s="198"/>
      <c r="X19" s="198"/>
      <c r="Y19" s="198"/>
      <c r="Z19" s="198"/>
      <c r="AA19" s="198"/>
      <c r="AB19" s="205"/>
      <c r="AC19" s="213">
        <f>IFERROR($G19*'Q (t)'!$G19/1000,0)</f>
        <v>975</v>
      </c>
      <c r="AD19" s="213">
        <f>SUMPRODUCT($H19:$O19,'Q (t)'!$H19:$O19)/100</f>
        <v>8775</v>
      </c>
      <c r="AE19" s="213">
        <f>SUMPRODUCT($P19:$W19,'Q (t)'!$P19:$W19)/1000</f>
        <v>0</v>
      </c>
      <c r="AF19" s="213">
        <f>SUMPRODUCT($X19:$AA19,'Q (t)'!$X19:$AA19)/1000</f>
        <v>0</v>
      </c>
      <c r="AG19" s="213">
        <f t="shared" si="0"/>
        <v>9750</v>
      </c>
    </row>
    <row r="20" spans="1:33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51">
        <f>IF($C20="","",IF('DUOS (t-1)'!G20="",0,'DUOS (t-1)'!G20)+IF('TUOS (t-1)'!G20="",0,'TUOS (t-1)'!G20)+IF('CCF (t-1)'!G20="",0,'CCF (t-1)'!G20)+IF('CPT (t-1)'!G20="",0,'CPT (t-1)'!G20)+IF('JSO (t-1)'!G20="",0,'JSO (t-1)'!G20))</f>
        <v>107.25</v>
      </c>
      <c r="H20" s="252">
        <f>IF($C20="","",IF('DUOS (t-1)'!H20="",0,'DUOS (t-1)'!H20)+IF('TUOS (t-1)'!H20="",0,'TUOS (t-1)'!H20)+IF('CCF (t-1)'!H20="",0,'CCF (t-1)'!H20)+IF('CPT (t-1)'!H20="",0,'CPT (t-1)'!H20)+IF('JSO (t-1)'!H20="",0,'JSO (t-1)'!H20))</f>
        <v>1.0725</v>
      </c>
      <c r="I20" s="252">
        <f>IF($C20="","",IF('DUOS (t-1)'!I20="",0,'DUOS (t-1)'!I20)+IF('TUOS (t-1)'!I20="",0,'TUOS (t-1)'!I20)+IF('CCF (t-1)'!I20="",0,'CCF (t-1)'!I20)+IF('CPT (t-1)'!I20="",0,'CPT (t-1)'!I20)+IF('JSO (t-1)'!I20="",0,'JSO (t-1)'!I20))</f>
        <v>0</v>
      </c>
      <c r="J20" s="252">
        <f>IF($C20="","",IF('DUOS (t-1)'!J20="",0,'DUOS (t-1)'!J20)+IF('TUOS (t-1)'!J20="",0,'TUOS (t-1)'!J20)+IF('CCF (t-1)'!J20="",0,'CCF (t-1)'!J20)+IF('CPT (t-1)'!J20="",0,'CPT (t-1)'!J20)+IF('JSO (t-1)'!J20="",0,'JSO (t-1)'!J20))</f>
        <v>0</v>
      </c>
      <c r="K20" s="252">
        <f>IF($C20="","",IF('DUOS (t-1)'!K20="",0,'DUOS (t-1)'!K20)+IF('TUOS (t-1)'!K20="",0,'TUOS (t-1)'!K20)+IF('CCF (t-1)'!K20="",0,'CCF (t-1)'!K20)+IF('CPT (t-1)'!K20="",0,'CPT (t-1)'!K20)+IF('JSO (t-1)'!K20="",0,'JSO (t-1)'!K20))</f>
        <v>0</v>
      </c>
      <c r="L20" s="252">
        <f>IF($C20="","",IF('DUOS (t-1)'!L20="",0,'DUOS (t-1)'!L20)+IF('TUOS (t-1)'!L20="",0,'TUOS (t-1)'!L20)+IF('CCF (t-1)'!L20="",0,'CCF (t-1)'!L20)+IF('CPT (t-1)'!L20="",0,'CPT (t-1)'!L20)+IF('JSO (t-1)'!L20="",0,'JSO (t-1)'!L20))</f>
        <v>9.3795000000000002</v>
      </c>
      <c r="M20" s="252">
        <f>IF($C20="","",IF('DUOS (t-1)'!M20="",0,'DUOS (t-1)'!M20)+IF('TUOS (t-1)'!M20="",0,'TUOS (t-1)'!M20)+IF('CCF (t-1)'!M20="",0,'CCF (t-1)'!M20)+IF('CPT (t-1)'!M20="",0,'CPT (t-1)'!M20)+IF('JSO (t-1)'!M20="",0,'JSO (t-1)'!M20))</f>
        <v>10.3545</v>
      </c>
      <c r="N20" s="252">
        <f>IF($C20="","",IF('DUOS (t-1)'!N20="",0,'DUOS (t-1)'!N20)+IF('TUOS (t-1)'!N20="",0,'TUOS (t-1)'!N20)+IF('CCF (t-1)'!N20="",0,'CCF (t-1)'!N20)+IF('CPT (t-1)'!N20="",0,'CPT (t-1)'!N20)+IF('JSO (t-1)'!N20="",0,'JSO (t-1)'!N20))</f>
        <v>0</v>
      </c>
      <c r="O20" s="252">
        <f>IF($C20="","",IF('DUOS (t-1)'!O20="",0,'DUOS (t-1)'!O20)+IF('TUOS (t-1)'!O20="",0,'TUOS (t-1)'!O20)+IF('CCF (t-1)'!O20="",0,'CCF (t-1)'!O20)+IF('CPT (t-1)'!O20="",0,'CPT (t-1)'!O20)+IF('JSO (t-1)'!O20="",0,'JSO (t-1)'!O20))</f>
        <v>0</v>
      </c>
      <c r="P20" s="252">
        <f>IF($C20="","",IF('DUOS (t-1)'!P20="",0,'DUOS (t-1)'!P20)+IF('TUOS (t-1)'!P20="",0,'TUOS (t-1)'!P20)+IF('CCF (t-1)'!P20="",0,'CCF (t-1)'!P20)+IF('CPT (t-1)'!P20="",0,'CPT (t-1)'!P20)+IF('JSO (t-1)'!P20="",0,'JSO (t-1)'!P20))</f>
        <v>0</v>
      </c>
      <c r="Q20" s="252">
        <f>IF($C20="","",IF('DUOS (t-1)'!Q20="",0,'DUOS (t-1)'!Q20)+IF('TUOS (t-1)'!Q20="",0,'TUOS (t-1)'!Q20)+IF('CCF (t-1)'!Q20="",0,'CCF (t-1)'!Q20)+IF('CPT (t-1)'!Q20="",0,'CPT (t-1)'!Q20)+IF('JSO (t-1)'!Q20="",0,'JSO (t-1)'!Q20))</f>
        <v>0</v>
      </c>
      <c r="R20" s="252">
        <f>IF($C20="","",IF('DUOS (t-1)'!R20="",0,'DUOS (t-1)'!R20)+IF('TUOS (t-1)'!R20="",0,'TUOS (t-1)'!R20)+IF('CCF (t-1)'!R20="",0,'CCF (t-1)'!R20)+IF('CPT (t-1)'!R20="",0,'CPT (t-1)'!R20)+IF('JSO (t-1)'!R20="",0,'JSO (t-1)'!R20))</f>
        <v>0</v>
      </c>
      <c r="S20" s="252">
        <f>IF($C20="","",IF('DUOS (t-1)'!S20="",0,'DUOS (t-1)'!S20)+IF('TUOS (t-1)'!S20="",0,'TUOS (t-1)'!S20)+IF('CCF (t-1)'!S20="",0,'CCF (t-1)'!S20)+IF('CPT (t-1)'!S20="",0,'CPT (t-1)'!S20)+IF('JSO (t-1)'!S20="",0,'JSO (t-1)'!S20))</f>
        <v>0</v>
      </c>
      <c r="T20" s="198"/>
      <c r="U20" s="198"/>
      <c r="V20" s="198"/>
      <c r="W20" s="198"/>
      <c r="X20" s="198"/>
      <c r="Y20" s="198"/>
      <c r="Z20" s="198"/>
      <c r="AA20" s="198"/>
      <c r="AB20" s="205"/>
      <c r="AC20" s="213">
        <f>IFERROR($G20*'Q (t)'!$G20/1000,0)</f>
        <v>0</v>
      </c>
      <c r="AD20" s="213">
        <f>SUMPRODUCT($H20:$O20,'Q (t)'!$H20:$O20)/100</f>
        <v>0</v>
      </c>
      <c r="AE20" s="213">
        <f>SUMPRODUCT($P20:$W20,'Q (t)'!$P20:$W20)/1000</f>
        <v>0</v>
      </c>
      <c r="AF20" s="213">
        <f>SUMPRODUCT($X20:$AA20,'Q (t)'!$X20:$AA20)/1000</f>
        <v>0</v>
      </c>
      <c r="AG20" s="213">
        <f t="shared" si="0"/>
        <v>0</v>
      </c>
    </row>
    <row r="21" spans="1:33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51">
        <f>IF($C21="","",IF('DUOS (t-1)'!G21="",0,'DUOS (t-1)'!G21)+IF('TUOS (t-1)'!G21="",0,'TUOS (t-1)'!G21)+IF('CCF (t-1)'!G21="",0,'CCF (t-1)'!G21)+IF('CPT (t-1)'!G21="",0,'CPT (t-1)'!G21)+IF('JSO (t-1)'!G21="",0,'JSO (t-1)'!G21))</f>
        <v>107.25</v>
      </c>
      <c r="H21" s="252">
        <f>IF($C21="","",IF('DUOS (t-1)'!H21="",0,'DUOS (t-1)'!H21)+IF('TUOS (t-1)'!H21="",0,'TUOS (t-1)'!H21)+IF('CCF (t-1)'!H21="",0,'CCF (t-1)'!H21)+IF('CPT (t-1)'!H21="",0,'CPT (t-1)'!H21)+IF('JSO (t-1)'!H21="",0,'JSO (t-1)'!H21))</f>
        <v>2.9249999999999998</v>
      </c>
      <c r="I21" s="252">
        <f>IF($C21="","",IF('DUOS (t-1)'!I21="",0,'DUOS (t-1)'!I21)+IF('TUOS (t-1)'!I21="",0,'TUOS (t-1)'!I21)+IF('CCF (t-1)'!I21="",0,'CCF (t-1)'!I21)+IF('CPT (t-1)'!I21="",0,'CPT (t-1)'!I21)+IF('JSO (t-1)'!I21="",0,'JSO (t-1)'!I21))</f>
        <v>0</v>
      </c>
      <c r="J21" s="252">
        <f>IF($C21="","",IF('DUOS (t-1)'!J21="",0,'DUOS (t-1)'!J21)+IF('TUOS (t-1)'!J21="",0,'TUOS (t-1)'!J21)+IF('CCF (t-1)'!J21="",0,'CCF (t-1)'!J21)+IF('CPT (t-1)'!J21="",0,'CPT (t-1)'!J21)+IF('JSO (t-1)'!J21="",0,'JSO (t-1)'!J21))</f>
        <v>0</v>
      </c>
      <c r="K21" s="252">
        <f>IF($C21="","",IF('DUOS (t-1)'!K21="",0,'DUOS (t-1)'!K21)+IF('TUOS (t-1)'!K21="",0,'TUOS (t-1)'!K21)+IF('CCF (t-1)'!K21="",0,'CCF (t-1)'!K21)+IF('CPT (t-1)'!K21="",0,'CPT (t-1)'!K21)+IF('JSO (t-1)'!K21="",0,'JSO (t-1)'!K21))</f>
        <v>0</v>
      </c>
      <c r="L21" s="252">
        <f>IF($C21="","",IF('DUOS (t-1)'!L21="",0,'DUOS (t-1)'!L21)+IF('TUOS (t-1)'!L21="",0,'TUOS (t-1)'!L21)+IF('CCF (t-1)'!L21="",0,'CCF (t-1)'!L21)+IF('CPT (t-1)'!L21="",0,'CPT (t-1)'!L21)+IF('JSO (t-1)'!L21="",0,'JSO (t-1)'!L21))</f>
        <v>9.3795000000000002</v>
      </c>
      <c r="M21" s="252">
        <f>IF($C21="","",IF('DUOS (t-1)'!M21="",0,'DUOS (t-1)'!M21)+IF('TUOS (t-1)'!M21="",0,'TUOS (t-1)'!M21)+IF('CCF (t-1)'!M21="",0,'CCF (t-1)'!M21)+IF('CPT (t-1)'!M21="",0,'CPT (t-1)'!M21)+IF('JSO (t-1)'!M21="",0,'JSO (t-1)'!M21))</f>
        <v>10.3545</v>
      </c>
      <c r="N21" s="252">
        <f>IF($C21="","",IF('DUOS (t-1)'!N21="",0,'DUOS (t-1)'!N21)+IF('TUOS (t-1)'!N21="",0,'TUOS (t-1)'!N21)+IF('CCF (t-1)'!N21="",0,'CCF (t-1)'!N21)+IF('CPT (t-1)'!N21="",0,'CPT (t-1)'!N21)+IF('JSO (t-1)'!N21="",0,'JSO (t-1)'!N21))</f>
        <v>0</v>
      </c>
      <c r="O21" s="252">
        <f>IF($C21="","",IF('DUOS (t-1)'!O21="",0,'DUOS (t-1)'!O21)+IF('TUOS (t-1)'!O21="",0,'TUOS (t-1)'!O21)+IF('CCF (t-1)'!O21="",0,'CCF (t-1)'!O21)+IF('CPT (t-1)'!O21="",0,'CPT (t-1)'!O21)+IF('JSO (t-1)'!O21="",0,'JSO (t-1)'!O21))</f>
        <v>0</v>
      </c>
      <c r="P21" s="252">
        <f>IF($C21="","",IF('DUOS (t-1)'!P21="",0,'DUOS (t-1)'!P21)+IF('TUOS (t-1)'!P21="",0,'TUOS (t-1)'!P21)+IF('CCF (t-1)'!P21="",0,'CCF (t-1)'!P21)+IF('CPT (t-1)'!P21="",0,'CPT (t-1)'!P21)+IF('JSO (t-1)'!P21="",0,'JSO (t-1)'!P21))</f>
        <v>0</v>
      </c>
      <c r="Q21" s="252">
        <f>IF($C21="","",IF('DUOS (t-1)'!Q21="",0,'DUOS (t-1)'!Q21)+IF('TUOS (t-1)'!Q21="",0,'TUOS (t-1)'!Q21)+IF('CCF (t-1)'!Q21="",0,'CCF (t-1)'!Q21)+IF('CPT (t-1)'!Q21="",0,'CPT (t-1)'!Q21)+IF('JSO (t-1)'!Q21="",0,'JSO (t-1)'!Q21))</f>
        <v>0</v>
      </c>
      <c r="R21" s="252">
        <f>IF($C21="","",IF('DUOS (t-1)'!R21="",0,'DUOS (t-1)'!R21)+IF('TUOS (t-1)'!R21="",0,'TUOS (t-1)'!R21)+IF('CCF (t-1)'!R21="",0,'CCF (t-1)'!R21)+IF('CPT (t-1)'!R21="",0,'CPT (t-1)'!R21)+IF('JSO (t-1)'!R21="",0,'JSO (t-1)'!R21))</f>
        <v>0</v>
      </c>
      <c r="S21" s="252">
        <f>IF($C21="","",IF('DUOS (t-1)'!S21="",0,'DUOS (t-1)'!S21)+IF('TUOS (t-1)'!S21="",0,'TUOS (t-1)'!S21)+IF('CCF (t-1)'!S21="",0,'CCF (t-1)'!S21)+IF('CPT (t-1)'!S21="",0,'CPT (t-1)'!S21)+IF('JSO (t-1)'!S21="",0,'JSO (t-1)'!S21))</f>
        <v>0</v>
      </c>
      <c r="T21" s="198"/>
      <c r="U21" s="198"/>
      <c r="V21" s="198"/>
      <c r="W21" s="198"/>
      <c r="X21" s="198"/>
      <c r="Y21" s="198"/>
      <c r="Z21" s="198"/>
      <c r="AA21" s="198"/>
      <c r="AB21" s="205"/>
      <c r="AC21" s="213">
        <f>IFERROR($G21*'Q (t)'!$G21/1000,0)</f>
        <v>0</v>
      </c>
      <c r="AD21" s="213">
        <f>SUMPRODUCT($H21:$O21,'Q (t)'!$H21:$O21)/100</f>
        <v>0</v>
      </c>
      <c r="AE21" s="213">
        <f>SUMPRODUCT($P21:$W21,'Q (t)'!$P21:$W21)/1000</f>
        <v>0</v>
      </c>
      <c r="AF21" s="213">
        <f>SUMPRODUCT($X21:$AA21,'Q (t)'!$X21:$AA21)/1000</f>
        <v>0</v>
      </c>
      <c r="AG21" s="213">
        <f t="shared" si="0"/>
        <v>0</v>
      </c>
    </row>
    <row r="22" spans="1:33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51">
        <f>IF($C22="","",IF('DUOS (t-1)'!G22="",0,'DUOS (t-1)'!G22)+IF('TUOS (t-1)'!G22="",0,'TUOS (t-1)'!G22)+IF('CCF (t-1)'!G22="",0,'CCF (t-1)'!G22)+IF('CPT (t-1)'!G22="",0,'CPT (t-1)'!G22)+IF('JSO (t-1)'!G22="",0,'JSO (t-1)'!G22))</f>
        <v>195</v>
      </c>
      <c r="H22" s="252">
        <f>IF($C22="","",IF('DUOS (t-1)'!H22="",0,'DUOS (t-1)'!H22)+IF('TUOS (t-1)'!H22="",0,'TUOS (t-1)'!H22)+IF('CCF (t-1)'!H22="",0,'CCF (t-1)'!H22)+IF('CPT (t-1)'!H22="",0,'CPT (t-1)'!H22)+IF('JSO (t-1)'!H22="",0,'JSO (t-1)'!H22))</f>
        <v>0</v>
      </c>
      <c r="I22" s="252">
        <f>IF($C22="","",IF('DUOS (t-1)'!I22="",0,'DUOS (t-1)'!I22)+IF('TUOS (t-1)'!I22="",0,'TUOS (t-1)'!I22)+IF('CCF (t-1)'!I22="",0,'CCF (t-1)'!I22)+IF('CPT (t-1)'!I22="",0,'CPT (t-1)'!I22)+IF('JSO (t-1)'!I22="",0,'JSO (t-1)'!I22))</f>
        <v>0</v>
      </c>
      <c r="J22" s="252">
        <f>IF($C22="","",IF('DUOS (t-1)'!J22="",0,'DUOS (t-1)'!J22)+IF('TUOS (t-1)'!J22="",0,'TUOS (t-1)'!J22)+IF('CCF (t-1)'!J22="",0,'CCF (t-1)'!J22)+IF('CPT (t-1)'!J22="",0,'CPT (t-1)'!J22)+IF('JSO (t-1)'!J22="",0,'JSO (t-1)'!J22))</f>
        <v>0</v>
      </c>
      <c r="K22" s="252">
        <f>IF($C22="","",IF('DUOS (t-1)'!K22="",0,'DUOS (t-1)'!K22)+IF('TUOS (t-1)'!K22="",0,'TUOS (t-1)'!K22)+IF('CCF (t-1)'!K22="",0,'CCF (t-1)'!K22)+IF('CPT (t-1)'!K22="",0,'CPT (t-1)'!K22)+IF('JSO (t-1)'!K22="",0,'JSO (t-1)'!K22))</f>
        <v>0</v>
      </c>
      <c r="L22" s="252">
        <f>IF($C22="","",IF('DUOS (t-1)'!L22="",0,'DUOS (t-1)'!L22)+IF('TUOS (t-1)'!L22="",0,'TUOS (t-1)'!L22)+IF('CCF (t-1)'!L22="",0,'CCF (t-1)'!L22)+IF('CPT (t-1)'!L22="",0,'CPT (t-1)'!L22)+IF('JSO (t-1)'!L22="",0,'JSO (t-1)'!L22))</f>
        <v>8.4045000000000005</v>
      </c>
      <c r="M22" s="252">
        <f>IF($C22="","",IF('DUOS (t-1)'!M22="",0,'DUOS (t-1)'!M22)+IF('TUOS (t-1)'!M22="",0,'TUOS (t-1)'!M22)+IF('CCF (t-1)'!M22="",0,'CCF (t-1)'!M22)+IF('CPT (t-1)'!M22="",0,'CPT (t-1)'!M22)+IF('JSO (t-1)'!M22="",0,'JSO (t-1)'!M22))</f>
        <v>9.3795000000000002</v>
      </c>
      <c r="N22" s="252">
        <f>IF($C22="","",IF('DUOS (t-1)'!N22="",0,'DUOS (t-1)'!N22)+IF('TUOS (t-1)'!N22="",0,'TUOS (t-1)'!N22)+IF('CCF (t-1)'!N22="",0,'CCF (t-1)'!N22)+IF('CPT (t-1)'!N22="",0,'CPT (t-1)'!N22)+IF('JSO (t-1)'!N22="",0,'JSO (t-1)'!N22))</f>
        <v>0</v>
      </c>
      <c r="O22" s="252">
        <f>IF($C22="","",IF('DUOS (t-1)'!O22="",0,'DUOS (t-1)'!O22)+IF('TUOS (t-1)'!O22="",0,'TUOS (t-1)'!O22)+IF('CCF (t-1)'!O22="",0,'CCF (t-1)'!O22)+IF('CPT (t-1)'!O22="",0,'CPT (t-1)'!O22)+IF('JSO (t-1)'!O22="",0,'JSO (t-1)'!O22))</f>
        <v>0</v>
      </c>
      <c r="P22" s="252">
        <f>IF($C22="","",IF('DUOS (t-1)'!P22="",0,'DUOS (t-1)'!P22)+IF('TUOS (t-1)'!P22="",0,'TUOS (t-1)'!P22)+IF('CCF (t-1)'!P22="",0,'CCF (t-1)'!P22)+IF('CPT (t-1)'!P22="",0,'CPT (t-1)'!P22)+IF('JSO (t-1)'!P22="",0,'JSO (t-1)'!P22))</f>
        <v>0</v>
      </c>
      <c r="Q22" s="252">
        <f>IF($C22="","",IF('DUOS (t-1)'!Q22="",0,'DUOS (t-1)'!Q22)+IF('TUOS (t-1)'!Q22="",0,'TUOS (t-1)'!Q22)+IF('CCF (t-1)'!Q22="",0,'CCF (t-1)'!Q22)+IF('CPT (t-1)'!Q22="",0,'CPT (t-1)'!Q22)+IF('JSO (t-1)'!Q22="",0,'JSO (t-1)'!Q22))</f>
        <v>0</v>
      </c>
      <c r="R22" s="252">
        <f>IF($C22="","",IF('DUOS (t-1)'!R22="",0,'DUOS (t-1)'!R22)+IF('TUOS (t-1)'!R22="",0,'TUOS (t-1)'!R22)+IF('CCF (t-1)'!R22="",0,'CCF (t-1)'!R22)+IF('CPT (t-1)'!R22="",0,'CPT (t-1)'!R22)+IF('JSO (t-1)'!R22="",0,'JSO (t-1)'!R22))</f>
        <v>0</v>
      </c>
      <c r="S22" s="252">
        <f>IF($C22="","",IF('DUOS (t-1)'!S22="",0,'DUOS (t-1)'!S22)+IF('TUOS (t-1)'!S22="",0,'TUOS (t-1)'!S22)+IF('CCF (t-1)'!S22="",0,'CCF (t-1)'!S22)+IF('CPT (t-1)'!S22="",0,'CPT (t-1)'!S22)+IF('JSO (t-1)'!S22="",0,'JSO (t-1)'!S22))</f>
        <v>0</v>
      </c>
      <c r="T22" s="198"/>
      <c r="U22" s="198"/>
      <c r="V22" s="198"/>
      <c r="W22" s="198"/>
      <c r="X22" s="198"/>
      <c r="Y22" s="198"/>
      <c r="Z22" s="198"/>
      <c r="AA22" s="198"/>
      <c r="AB22" s="205"/>
      <c r="AC22" s="213">
        <f>IFERROR($G22*'Q (t)'!$G22/1000,0)</f>
        <v>15600</v>
      </c>
      <c r="AD22" s="213">
        <f>SUMPRODUCT($H22:$O22,'Q (t)'!$H22:$O22)/100</f>
        <v>135817.5</v>
      </c>
      <c r="AE22" s="213">
        <f>SUMPRODUCT($P22:$W22,'Q (t)'!$P22:$W22)/1000</f>
        <v>0</v>
      </c>
      <c r="AF22" s="213">
        <f>SUMPRODUCT($X22:$AA22,'Q (t)'!$X22:$AA22)/1000</f>
        <v>0</v>
      </c>
      <c r="AG22" s="213">
        <f t="shared" si="0"/>
        <v>151417.5</v>
      </c>
    </row>
    <row r="23" spans="1:33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51">
        <f>IF($C23="","",IF('DUOS (t-1)'!G23="",0,'DUOS (t-1)'!G23)+IF('TUOS (t-1)'!G23="",0,'TUOS (t-1)'!G23)+IF('CCF (t-1)'!G23="",0,'CCF (t-1)'!G23)+IF('CPT (t-1)'!G23="",0,'CPT (t-1)'!G23)+IF('JSO (t-1)'!G23="",0,'JSO (t-1)'!G23))</f>
        <v>204.75</v>
      </c>
      <c r="H23" s="252">
        <f>IF($C23="","",IF('DUOS (t-1)'!H23="",0,'DUOS (t-1)'!H23)+IF('TUOS (t-1)'!H23="",0,'TUOS (t-1)'!H23)+IF('CCF (t-1)'!H23="",0,'CCF (t-1)'!H23)+IF('CPT (t-1)'!H23="",0,'CPT (t-1)'!H23)+IF('JSO (t-1)'!H23="",0,'JSO (t-1)'!H23))</f>
        <v>1.0725</v>
      </c>
      <c r="I23" s="252">
        <f>IF($C23="","",IF('DUOS (t-1)'!I23="",0,'DUOS (t-1)'!I23)+IF('TUOS (t-1)'!I23="",0,'TUOS (t-1)'!I23)+IF('CCF (t-1)'!I23="",0,'CCF (t-1)'!I23)+IF('CPT (t-1)'!I23="",0,'CPT (t-1)'!I23)+IF('JSO (t-1)'!I23="",0,'JSO (t-1)'!I23))</f>
        <v>0</v>
      </c>
      <c r="J23" s="252">
        <f>IF($C23="","",IF('DUOS (t-1)'!J23="",0,'DUOS (t-1)'!J23)+IF('TUOS (t-1)'!J23="",0,'TUOS (t-1)'!J23)+IF('CCF (t-1)'!J23="",0,'CCF (t-1)'!J23)+IF('CPT (t-1)'!J23="",0,'CPT (t-1)'!J23)+IF('JSO (t-1)'!J23="",0,'JSO (t-1)'!J23))</f>
        <v>0</v>
      </c>
      <c r="K23" s="252">
        <f>IF($C23="","",IF('DUOS (t-1)'!K23="",0,'DUOS (t-1)'!K23)+IF('TUOS (t-1)'!K23="",0,'TUOS (t-1)'!K23)+IF('CCF (t-1)'!K23="",0,'CCF (t-1)'!K23)+IF('CPT (t-1)'!K23="",0,'CPT (t-1)'!K23)+IF('JSO (t-1)'!K23="",0,'JSO (t-1)'!K23))</f>
        <v>0</v>
      </c>
      <c r="L23" s="252">
        <f>IF($C23="","",IF('DUOS (t-1)'!L23="",0,'DUOS (t-1)'!L23)+IF('TUOS (t-1)'!L23="",0,'TUOS (t-1)'!L23)+IF('CCF (t-1)'!L23="",0,'CCF (t-1)'!L23)+IF('CPT (t-1)'!L23="",0,'CPT (t-1)'!L23)+IF('JSO (t-1)'!L23="",0,'JSO (t-1)'!L23))</f>
        <v>8.4045000000000005</v>
      </c>
      <c r="M23" s="252">
        <f>IF($C23="","",IF('DUOS (t-1)'!M23="",0,'DUOS (t-1)'!M23)+IF('TUOS (t-1)'!M23="",0,'TUOS (t-1)'!M23)+IF('CCF (t-1)'!M23="",0,'CCF (t-1)'!M23)+IF('CPT (t-1)'!M23="",0,'CPT (t-1)'!M23)+IF('JSO (t-1)'!M23="",0,'JSO (t-1)'!M23))</f>
        <v>9.3795000000000002</v>
      </c>
      <c r="N23" s="252">
        <f>IF($C23="","",IF('DUOS (t-1)'!N23="",0,'DUOS (t-1)'!N23)+IF('TUOS (t-1)'!N23="",0,'TUOS (t-1)'!N23)+IF('CCF (t-1)'!N23="",0,'CCF (t-1)'!N23)+IF('CPT (t-1)'!N23="",0,'CPT (t-1)'!N23)+IF('JSO (t-1)'!N23="",0,'JSO (t-1)'!N23))</f>
        <v>0</v>
      </c>
      <c r="O23" s="252">
        <f>IF($C23="","",IF('DUOS (t-1)'!O23="",0,'DUOS (t-1)'!O23)+IF('TUOS (t-1)'!O23="",0,'TUOS (t-1)'!O23)+IF('CCF (t-1)'!O23="",0,'CCF (t-1)'!O23)+IF('CPT (t-1)'!O23="",0,'CPT (t-1)'!O23)+IF('JSO (t-1)'!O23="",0,'JSO (t-1)'!O23))</f>
        <v>0</v>
      </c>
      <c r="P23" s="252">
        <f>IF($C23="","",IF('DUOS (t-1)'!P23="",0,'DUOS (t-1)'!P23)+IF('TUOS (t-1)'!P23="",0,'TUOS (t-1)'!P23)+IF('CCF (t-1)'!P23="",0,'CCF (t-1)'!P23)+IF('CPT (t-1)'!P23="",0,'CPT (t-1)'!P23)+IF('JSO (t-1)'!P23="",0,'JSO (t-1)'!P23))</f>
        <v>0</v>
      </c>
      <c r="Q23" s="252">
        <f>IF($C23="","",IF('DUOS (t-1)'!Q23="",0,'DUOS (t-1)'!Q23)+IF('TUOS (t-1)'!Q23="",0,'TUOS (t-1)'!Q23)+IF('CCF (t-1)'!Q23="",0,'CCF (t-1)'!Q23)+IF('CPT (t-1)'!Q23="",0,'CPT (t-1)'!Q23)+IF('JSO (t-1)'!Q23="",0,'JSO (t-1)'!Q23))</f>
        <v>0</v>
      </c>
      <c r="R23" s="252">
        <f>IF($C23="","",IF('DUOS (t-1)'!R23="",0,'DUOS (t-1)'!R23)+IF('TUOS (t-1)'!R23="",0,'TUOS (t-1)'!R23)+IF('CCF (t-1)'!R23="",0,'CCF (t-1)'!R23)+IF('CPT (t-1)'!R23="",0,'CPT (t-1)'!R23)+IF('JSO (t-1)'!R23="",0,'JSO (t-1)'!R23))</f>
        <v>0</v>
      </c>
      <c r="S23" s="252">
        <f>IF($C23="","",IF('DUOS (t-1)'!S23="",0,'DUOS (t-1)'!S23)+IF('TUOS (t-1)'!S23="",0,'TUOS (t-1)'!S23)+IF('CCF (t-1)'!S23="",0,'CCF (t-1)'!S23)+IF('CPT (t-1)'!S23="",0,'CPT (t-1)'!S23)+IF('JSO (t-1)'!S23="",0,'JSO (t-1)'!S23))</f>
        <v>0</v>
      </c>
      <c r="T23" s="198"/>
      <c r="U23" s="198"/>
      <c r="V23" s="198"/>
      <c r="W23" s="198"/>
      <c r="X23" s="198"/>
      <c r="Y23" s="198"/>
      <c r="Z23" s="198"/>
      <c r="AA23" s="198"/>
      <c r="AB23" s="205"/>
      <c r="AC23" s="213">
        <f>IFERROR($G23*'Q (t)'!$G23/1000,0)</f>
        <v>0</v>
      </c>
      <c r="AD23" s="213">
        <f>SUMPRODUCT($H23:$O23,'Q (t)'!$H23:$O23)/100</f>
        <v>0</v>
      </c>
      <c r="AE23" s="213">
        <f>SUMPRODUCT($P23:$W23,'Q (t)'!$P23:$W23)/1000</f>
        <v>0</v>
      </c>
      <c r="AF23" s="213">
        <f>SUMPRODUCT($X23:$AA23,'Q (t)'!$X23:$AA23)/1000</f>
        <v>0</v>
      </c>
      <c r="AG23" s="213">
        <f t="shared" si="0"/>
        <v>0</v>
      </c>
    </row>
    <row r="24" spans="1:33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51">
        <f>IF($C24="","",IF('DUOS (t-1)'!G24="",0,'DUOS (t-1)'!G24)+IF('TUOS (t-1)'!G24="",0,'TUOS (t-1)'!G24)+IF('CCF (t-1)'!G24="",0,'CCF (t-1)'!G24)+IF('CPT (t-1)'!G24="",0,'CPT (t-1)'!G24)+IF('JSO (t-1)'!G24="",0,'JSO (t-1)'!G24))</f>
        <v>204.75</v>
      </c>
      <c r="H24" s="252">
        <f>IF($C24="","",IF('DUOS (t-1)'!H24="",0,'DUOS (t-1)'!H24)+IF('TUOS (t-1)'!H24="",0,'TUOS (t-1)'!H24)+IF('CCF (t-1)'!H24="",0,'CCF (t-1)'!H24)+IF('CPT (t-1)'!H24="",0,'CPT (t-1)'!H24)+IF('JSO (t-1)'!H24="",0,'JSO (t-1)'!H24))</f>
        <v>2.9249999999999998</v>
      </c>
      <c r="I24" s="252">
        <f>IF($C24="","",IF('DUOS (t-1)'!I24="",0,'DUOS (t-1)'!I24)+IF('TUOS (t-1)'!I24="",0,'TUOS (t-1)'!I24)+IF('CCF (t-1)'!I24="",0,'CCF (t-1)'!I24)+IF('CPT (t-1)'!I24="",0,'CPT (t-1)'!I24)+IF('JSO (t-1)'!I24="",0,'JSO (t-1)'!I24))</f>
        <v>0</v>
      </c>
      <c r="J24" s="252">
        <f>IF($C24="","",IF('DUOS (t-1)'!J24="",0,'DUOS (t-1)'!J24)+IF('TUOS (t-1)'!J24="",0,'TUOS (t-1)'!J24)+IF('CCF (t-1)'!J24="",0,'CCF (t-1)'!J24)+IF('CPT (t-1)'!J24="",0,'CPT (t-1)'!J24)+IF('JSO (t-1)'!J24="",0,'JSO (t-1)'!J24))</f>
        <v>0</v>
      </c>
      <c r="K24" s="252">
        <f>IF($C24="","",IF('DUOS (t-1)'!K24="",0,'DUOS (t-1)'!K24)+IF('TUOS (t-1)'!K24="",0,'TUOS (t-1)'!K24)+IF('CCF (t-1)'!K24="",0,'CCF (t-1)'!K24)+IF('CPT (t-1)'!K24="",0,'CPT (t-1)'!K24)+IF('JSO (t-1)'!K24="",0,'JSO (t-1)'!K24))</f>
        <v>0</v>
      </c>
      <c r="L24" s="252">
        <f>IF($C24="","",IF('DUOS (t-1)'!L24="",0,'DUOS (t-1)'!L24)+IF('TUOS (t-1)'!L24="",0,'TUOS (t-1)'!L24)+IF('CCF (t-1)'!L24="",0,'CCF (t-1)'!L24)+IF('CPT (t-1)'!L24="",0,'CPT (t-1)'!L24)+IF('JSO (t-1)'!L24="",0,'JSO (t-1)'!L24))</f>
        <v>8.4045000000000005</v>
      </c>
      <c r="M24" s="252">
        <f>IF($C24="","",IF('DUOS (t-1)'!M24="",0,'DUOS (t-1)'!M24)+IF('TUOS (t-1)'!M24="",0,'TUOS (t-1)'!M24)+IF('CCF (t-1)'!M24="",0,'CCF (t-1)'!M24)+IF('CPT (t-1)'!M24="",0,'CPT (t-1)'!M24)+IF('JSO (t-1)'!M24="",0,'JSO (t-1)'!M24))</f>
        <v>9.3795000000000002</v>
      </c>
      <c r="N24" s="252">
        <f>IF($C24="","",IF('DUOS (t-1)'!N24="",0,'DUOS (t-1)'!N24)+IF('TUOS (t-1)'!N24="",0,'TUOS (t-1)'!N24)+IF('CCF (t-1)'!N24="",0,'CCF (t-1)'!N24)+IF('CPT (t-1)'!N24="",0,'CPT (t-1)'!N24)+IF('JSO (t-1)'!N24="",0,'JSO (t-1)'!N24))</f>
        <v>0</v>
      </c>
      <c r="O24" s="252">
        <f>IF($C24="","",IF('DUOS (t-1)'!O24="",0,'DUOS (t-1)'!O24)+IF('TUOS (t-1)'!O24="",0,'TUOS (t-1)'!O24)+IF('CCF (t-1)'!O24="",0,'CCF (t-1)'!O24)+IF('CPT (t-1)'!O24="",0,'CPT (t-1)'!O24)+IF('JSO (t-1)'!O24="",0,'JSO (t-1)'!O24))</f>
        <v>0</v>
      </c>
      <c r="P24" s="252">
        <f>IF($C24="","",IF('DUOS (t-1)'!P24="",0,'DUOS (t-1)'!P24)+IF('TUOS (t-1)'!P24="",0,'TUOS (t-1)'!P24)+IF('CCF (t-1)'!P24="",0,'CCF (t-1)'!P24)+IF('CPT (t-1)'!P24="",0,'CPT (t-1)'!P24)+IF('JSO (t-1)'!P24="",0,'JSO (t-1)'!P24))</f>
        <v>0</v>
      </c>
      <c r="Q24" s="252">
        <f>IF($C24="","",IF('DUOS (t-1)'!Q24="",0,'DUOS (t-1)'!Q24)+IF('TUOS (t-1)'!Q24="",0,'TUOS (t-1)'!Q24)+IF('CCF (t-1)'!Q24="",0,'CCF (t-1)'!Q24)+IF('CPT (t-1)'!Q24="",0,'CPT (t-1)'!Q24)+IF('JSO (t-1)'!Q24="",0,'JSO (t-1)'!Q24))</f>
        <v>0</v>
      </c>
      <c r="R24" s="252">
        <f>IF($C24="","",IF('DUOS (t-1)'!R24="",0,'DUOS (t-1)'!R24)+IF('TUOS (t-1)'!R24="",0,'TUOS (t-1)'!R24)+IF('CCF (t-1)'!R24="",0,'CCF (t-1)'!R24)+IF('CPT (t-1)'!R24="",0,'CPT (t-1)'!R24)+IF('JSO (t-1)'!R24="",0,'JSO (t-1)'!R24))</f>
        <v>0</v>
      </c>
      <c r="S24" s="252">
        <f>IF($C24="","",IF('DUOS (t-1)'!S24="",0,'DUOS (t-1)'!S24)+IF('TUOS (t-1)'!S24="",0,'TUOS (t-1)'!S24)+IF('CCF (t-1)'!S24="",0,'CCF (t-1)'!S24)+IF('CPT (t-1)'!S24="",0,'CPT (t-1)'!S24)+IF('JSO (t-1)'!S24="",0,'JSO (t-1)'!S24))</f>
        <v>0</v>
      </c>
      <c r="T24" s="198"/>
      <c r="U24" s="198"/>
      <c r="V24" s="198"/>
      <c r="W24" s="198"/>
      <c r="X24" s="198"/>
      <c r="Y24" s="198"/>
      <c r="Z24" s="198"/>
      <c r="AA24" s="198"/>
      <c r="AB24" s="205"/>
      <c r="AC24" s="213">
        <f>IFERROR($G24*'Q (t)'!$G24/1000,0)</f>
        <v>0</v>
      </c>
      <c r="AD24" s="213">
        <f>SUMPRODUCT($H24:$O24,'Q (t)'!$H24:$O24)/100</f>
        <v>0</v>
      </c>
      <c r="AE24" s="213">
        <f>SUMPRODUCT($P24:$W24,'Q (t)'!$P24:$W24)/1000</f>
        <v>0</v>
      </c>
      <c r="AF24" s="213">
        <f>SUMPRODUCT($X24:$AA24,'Q (t)'!$X24:$AA24)/1000</f>
        <v>0</v>
      </c>
      <c r="AG24" s="213">
        <f t="shared" si="0"/>
        <v>0</v>
      </c>
    </row>
    <row r="25" spans="1:33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51">
        <f>IF($C25="","",IF('DUOS (t-1)'!G25="",0,'DUOS (t-1)'!G25)+IF('TUOS (t-1)'!G25="",0,'TUOS (t-1)'!G25)+IF('CCF (t-1)'!G25="",0,'CCF (t-1)'!G25)+IF('CPT (t-1)'!G25="",0,'CPT (t-1)'!G25)+IF('JSO (t-1)'!G25="",0,'JSO (t-1)'!G25))</f>
        <v>195</v>
      </c>
      <c r="H25" s="252">
        <f>IF($C25="","",IF('DUOS (t-1)'!H25="",0,'DUOS (t-1)'!H25)+IF('TUOS (t-1)'!H25="",0,'TUOS (t-1)'!H25)+IF('CCF (t-1)'!H25="",0,'CCF (t-1)'!H25)+IF('CPT (t-1)'!H25="",0,'CPT (t-1)'!H25)+IF('JSO (t-1)'!H25="",0,'JSO (t-1)'!H25))</f>
        <v>0</v>
      </c>
      <c r="I25" s="252">
        <f>IF($C25="","",IF('DUOS (t-1)'!I25="",0,'DUOS (t-1)'!I25)+IF('TUOS (t-1)'!I25="",0,'TUOS (t-1)'!I25)+IF('CCF (t-1)'!I25="",0,'CCF (t-1)'!I25)+IF('CPT (t-1)'!I25="",0,'CPT (t-1)'!I25)+IF('JSO (t-1)'!I25="",0,'JSO (t-1)'!I25))</f>
        <v>16.204499999999999</v>
      </c>
      <c r="J25" s="252">
        <f>IF($C25="","",IF('DUOS (t-1)'!J25="",0,'DUOS (t-1)'!J25)+IF('TUOS (t-1)'!J25="",0,'TUOS (t-1)'!J25)+IF('CCF (t-1)'!J25="",0,'CCF (t-1)'!J25)+IF('CPT (t-1)'!J25="",0,'CPT (t-1)'!J25)+IF('JSO (t-1)'!J25="",0,'JSO (t-1)'!J25))</f>
        <v>8.8919999999999995</v>
      </c>
      <c r="K25" s="252">
        <f>IF($C25="","",IF('DUOS (t-1)'!K25="",0,'DUOS (t-1)'!K25)+IF('TUOS (t-1)'!K25="",0,'TUOS (t-1)'!K25)+IF('CCF (t-1)'!K25="",0,'CCF (t-1)'!K25)+IF('CPT (t-1)'!K25="",0,'CPT (t-1)'!K25)+IF('JSO (t-1)'!K25="",0,'JSO (t-1)'!K25))</f>
        <v>3.0419999999999998</v>
      </c>
      <c r="L25" s="252">
        <f>IF($C25="","",IF('DUOS (t-1)'!L25="",0,'DUOS (t-1)'!L25)+IF('TUOS (t-1)'!L25="",0,'TUOS (t-1)'!L25)+IF('CCF (t-1)'!L25="",0,'CCF (t-1)'!L25)+IF('CPT (t-1)'!L25="",0,'CPT (t-1)'!L25)+IF('JSO (t-1)'!L25="",0,'JSO (t-1)'!L25))</f>
        <v>0</v>
      </c>
      <c r="M25" s="252">
        <f>IF($C25="","",IF('DUOS (t-1)'!M25="",0,'DUOS (t-1)'!M25)+IF('TUOS (t-1)'!M25="",0,'TUOS (t-1)'!M25)+IF('CCF (t-1)'!M25="",0,'CCF (t-1)'!M25)+IF('CPT (t-1)'!M25="",0,'CPT (t-1)'!M25)+IF('JSO (t-1)'!M25="",0,'JSO (t-1)'!M25))</f>
        <v>0</v>
      </c>
      <c r="N25" s="252">
        <f>IF($C25="","",IF('DUOS (t-1)'!N25="",0,'DUOS (t-1)'!N25)+IF('TUOS (t-1)'!N25="",0,'TUOS (t-1)'!N25)+IF('CCF (t-1)'!N25="",0,'CCF (t-1)'!N25)+IF('CPT (t-1)'!N25="",0,'CPT (t-1)'!N25)+IF('JSO (t-1)'!N25="",0,'JSO (t-1)'!N25))</f>
        <v>0</v>
      </c>
      <c r="O25" s="252">
        <f>IF($C25="","",IF('DUOS (t-1)'!O25="",0,'DUOS (t-1)'!O25)+IF('TUOS (t-1)'!O25="",0,'TUOS (t-1)'!O25)+IF('CCF (t-1)'!O25="",0,'CCF (t-1)'!O25)+IF('CPT (t-1)'!O25="",0,'CPT (t-1)'!O25)+IF('JSO (t-1)'!O25="",0,'JSO (t-1)'!O25))</f>
        <v>0</v>
      </c>
      <c r="P25" s="252">
        <f>IF($C25="","",IF('DUOS (t-1)'!P25="",0,'DUOS (t-1)'!P25)+IF('TUOS (t-1)'!P25="",0,'TUOS (t-1)'!P25)+IF('CCF (t-1)'!P25="",0,'CCF (t-1)'!P25)+IF('CPT (t-1)'!P25="",0,'CPT (t-1)'!P25)+IF('JSO (t-1)'!P25="",0,'JSO (t-1)'!P25))</f>
        <v>0</v>
      </c>
      <c r="Q25" s="252">
        <f>IF($C25="","",IF('DUOS (t-1)'!Q25="",0,'DUOS (t-1)'!Q25)+IF('TUOS (t-1)'!Q25="",0,'TUOS (t-1)'!Q25)+IF('CCF (t-1)'!Q25="",0,'CCF (t-1)'!Q25)+IF('CPT (t-1)'!Q25="",0,'CPT (t-1)'!Q25)+IF('JSO (t-1)'!Q25="",0,'JSO (t-1)'!Q25))</f>
        <v>0</v>
      </c>
      <c r="R25" s="252">
        <f>IF($C25="","",IF('DUOS (t-1)'!R25="",0,'DUOS (t-1)'!R25)+IF('TUOS (t-1)'!R25="",0,'TUOS (t-1)'!R25)+IF('CCF (t-1)'!R25="",0,'CCF (t-1)'!R25)+IF('CPT (t-1)'!R25="",0,'CPT (t-1)'!R25)+IF('JSO (t-1)'!R25="",0,'JSO (t-1)'!R25))</f>
        <v>0</v>
      </c>
      <c r="S25" s="252">
        <f>IF($C25="","",IF('DUOS (t-1)'!S25="",0,'DUOS (t-1)'!S25)+IF('TUOS (t-1)'!S25="",0,'TUOS (t-1)'!S25)+IF('CCF (t-1)'!S25="",0,'CCF (t-1)'!S25)+IF('CPT (t-1)'!S25="",0,'CPT (t-1)'!S25)+IF('JSO (t-1)'!S25="",0,'JSO (t-1)'!S25))</f>
        <v>0</v>
      </c>
      <c r="T25" s="198"/>
      <c r="U25" s="198"/>
      <c r="V25" s="198"/>
      <c r="W25" s="198"/>
      <c r="X25" s="198"/>
      <c r="Y25" s="198"/>
      <c r="Z25" s="198"/>
      <c r="AA25" s="198"/>
      <c r="AB25" s="205"/>
      <c r="AC25" s="213">
        <f>IFERROR($G25*'Q (t)'!$G25/1000,0)</f>
        <v>292.5</v>
      </c>
      <c r="AD25" s="213">
        <f>SUMPRODUCT($H25:$O25,'Q (t)'!$H25:$O25)/100</f>
        <v>15590.25</v>
      </c>
      <c r="AE25" s="213">
        <f>SUMPRODUCT($P25:$W25,'Q (t)'!$P25:$W25)/1000</f>
        <v>0</v>
      </c>
      <c r="AF25" s="213">
        <f>SUMPRODUCT($X25:$AA25,'Q (t)'!$X25:$AA25)/1000</f>
        <v>0</v>
      </c>
      <c r="AG25" s="213">
        <f t="shared" si="0"/>
        <v>15882.75</v>
      </c>
    </row>
    <row r="26" spans="1:33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51">
        <f>IF($C26="","",IF('DUOS (t-1)'!G26="",0,'DUOS (t-1)'!G26)+IF('TUOS (t-1)'!G26="",0,'TUOS (t-1)'!G26)+IF('CCF (t-1)'!G26="",0,'CCF (t-1)'!G26)+IF('CPT (t-1)'!G26="",0,'CPT (t-1)'!G26)+IF('JSO (t-1)'!G26="",0,'JSO (t-1)'!G26))</f>
        <v>195</v>
      </c>
      <c r="H26" s="252">
        <f>IF($C26="","",IF('DUOS (t-1)'!H26="",0,'DUOS (t-1)'!H26)+IF('TUOS (t-1)'!H26="",0,'TUOS (t-1)'!H26)+IF('CCF (t-1)'!H26="",0,'CCF (t-1)'!H26)+IF('CPT (t-1)'!H26="",0,'CPT (t-1)'!H26)+IF('JSO (t-1)'!H26="",0,'JSO (t-1)'!H26))</f>
        <v>0</v>
      </c>
      <c r="I26" s="252">
        <f>IF($C26="","",IF('DUOS (t-1)'!I26="",0,'DUOS (t-1)'!I26)+IF('TUOS (t-1)'!I26="",0,'TUOS (t-1)'!I26)+IF('CCF (t-1)'!I26="",0,'CCF (t-1)'!I26)+IF('CPT (t-1)'!I26="",0,'CPT (t-1)'!I26)+IF('JSO (t-1)'!I26="",0,'JSO (t-1)'!I26))</f>
        <v>16.204499999999999</v>
      </c>
      <c r="J26" s="252">
        <f>IF($C26="","",IF('DUOS (t-1)'!J26="",0,'DUOS (t-1)'!J26)+IF('TUOS (t-1)'!J26="",0,'TUOS (t-1)'!J26)+IF('CCF (t-1)'!J26="",0,'CCF (t-1)'!J26)+IF('CPT (t-1)'!J26="",0,'CPT (t-1)'!J26)+IF('JSO (t-1)'!J26="",0,'JSO (t-1)'!J26))</f>
        <v>8.8919999999999995</v>
      </c>
      <c r="K26" s="252">
        <f>IF($C26="","",IF('DUOS (t-1)'!K26="",0,'DUOS (t-1)'!K26)+IF('TUOS (t-1)'!K26="",0,'TUOS (t-1)'!K26)+IF('CCF (t-1)'!K26="",0,'CCF (t-1)'!K26)+IF('CPT (t-1)'!K26="",0,'CPT (t-1)'!K26)+IF('JSO (t-1)'!K26="",0,'JSO (t-1)'!K26))</f>
        <v>3.0419999999999998</v>
      </c>
      <c r="L26" s="252">
        <f>IF($C26="","",IF('DUOS (t-1)'!L26="",0,'DUOS (t-1)'!L26)+IF('TUOS (t-1)'!L26="",0,'TUOS (t-1)'!L26)+IF('CCF (t-1)'!L26="",0,'CCF (t-1)'!L26)+IF('CPT (t-1)'!L26="",0,'CPT (t-1)'!L26)+IF('JSO (t-1)'!L26="",0,'JSO (t-1)'!L26))</f>
        <v>0</v>
      </c>
      <c r="M26" s="252">
        <f>IF($C26="","",IF('DUOS (t-1)'!M26="",0,'DUOS (t-1)'!M26)+IF('TUOS (t-1)'!M26="",0,'TUOS (t-1)'!M26)+IF('CCF (t-1)'!M26="",0,'CCF (t-1)'!M26)+IF('CPT (t-1)'!M26="",0,'CPT (t-1)'!M26)+IF('JSO (t-1)'!M26="",0,'JSO (t-1)'!M26))</f>
        <v>0</v>
      </c>
      <c r="N26" s="252">
        <f>IF($C26="","",IF('DUOS (t-1)'!N26="",0,'DUOS (t-1)'!N26)+IF('TUOS (t-1)'!N26="",0,'TUOS (t-1)'!N26)+IF('CCF (t-1)'!N26="",0,'CCF (t-1)'!N26)+IF('CPT (t-1)'!N26="",0,'CPT (t-1)'!N26)+IF('JSO (t-1)'!N26="",0,'JSO (t-1)'!N26))</f>
        <v>0</v>
      </c>
      <c r="O26" s="252">
        <f>IF($C26="","",IF('DUOS (t-1)'!O26="",0,'DUOS (t-1)'!O26)+IF('TUOS (t-1)'!O26="",0,'TUOS (t-1)'!O26)+IF('CCF (t-1)'!O26="",0,'CCF (t-1)'!O26)+IF('CPT (t-1)'!O26="",0,'CPT (t-1)'!O26)+IF('JSO (t-1)'!O26="",0,'JSO (t-1)'!O26))</f>
        <v>0</v>
      </c>
      <c r="P26" s="252">
        <f>IF($C26="","",IF('DUOS (t-1)'!P26="",0,'DUOS (t-1)'!P26)+IF('TUOS (t-1)'!P26="",0,'TUOS (t-1)'!P26)+IF('CCF (t-1)'!P26="",0,'CCF (t-1)'!P26)+IF('CPT (t-1)'!P26="",0,'CPT (t-1)'!P26)+IF('JSO (t-1)'!P26="",0,'JSO (t-1)'!P26))</f>
        <v>0</v>
      </c>
      <c r="Q26" s="252">
        <f>IF($C26="","",IF('DUOS (t-1)'!Q26="",0,'DUOS (t-1)'!Q26)+IF('TUOS (t-1)'!Q26="",0,'TUOS (t-1)'!Q26)+IF('CCF (t-1)'!Q26="",0,'CCF (t-1)'!Q26)+IF('CPT (t-1)'!Q26="",0,'CPT (t-1)'!Q26)+IF('JSO (t-1)'!Q26="",0,'JSO (t-1)'!Q26))</f>
        <v>0</v>
      </c>
      <c r="R26" s="252">
        <f>IF($C26="","",IF('DUOS (t-1)'!R26="",0,'DUOS (t-1)'!R26)+IF('TUOS (t-1)'!R26="",0,'TUOS (t-1)'!R26)+IF('CCF (t-1)'!R26="",0,'CCF (t-1)'!R26)+IF('CPT (t-1)'!R26="",0,'CPT (t-1)'!R26)+IF('JSO (t-1)'!R26="",0,'JSO (t-1)'!R26))</f>
        <v>0</v>
      </c>
      <c r="S26" s="252">
        <f>IF($C26="","",IF('DUOS (t-1)'!S26="",0,'DUOS (t-1)'!S26)+IF('TUOS (t-1)'!S26="",0,'TUOS (t-1)'!S26)+IF('CCF (t-1)'!S26="",0,'CCF (t-1)'!S26)+IF('CPT (t-1)'!S26="",0,'CPT (t-1)'!S26)+IF('JSO (t-1)'!S26="",0,'JSO (t-1)'!S26))</f>
        <v>0</v>
      </c>
      <c r="T26" s="198"/>
      <c r="U26" s="198"/>
      <c r="V26" s="198"/>
      <c r="W26" s="198"/>
      <c r="X26" s="198"/>
      <c r="Y26" s="198"/>
      <c r="Z26" s="198"/>
      <c r="AA26" s="198"/>
      <c r="AB26" s="205"/>
      <c r="AC26" s="213">
        <f>IFERROR($G26*'Q (t)'!$G26/1000,0)</f>
        <v>78</v>
      </c>
      <c r="AD26" s="213">
        <f>SUMPRODUCT($H26:$O26,'Q (t)'!$H26:$O26)/100</f>
        <v>1559.0250000000001</v>
      </c>
      <c r="AE26" s="213">
        <f>SUMPRODUCT($P26:$W26,'Q (t)'!$P26:$W26)/1000</f>
        <v>0</v>
      </c>
      <c r="AF26" s="213">
        <f>SUMPRODUCT($X26:$AA26,'Q (t)'!$X26:$AA26)/1000</f>
        <v>0</v>
      </c>
      <c r="AG26" s="213">
        <f t="shared" si="0"/>
        <v>1637.0250000000001</v>
      </c>
    </row>
    <row r="27" spans="1:33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51" t="str">
        <f>IF($C27="","",IF('DUOS (t-1)'!G27="",0,'DUOS (t-1)'!G27)+IF('TUOS (t-1)'!G27="",0,'TUOS (t-1)'!G27)+IF('CCF (t-1)'!G27="",0,'CCF (t-1)'!G27)+IF('CPT (t-1)'!G27="",0,'CPT (t-1)'!G27)+IF('JSO (t-1)'!G27="",0,'JSO (t-1)'!G27))</f>
        <v/>
      </c>
      <c r="H27" s="252" t="str">
        <f>IF($C27="","",IF('DUOS (t-1)'!H27="",0,'DUOS (t-1)'!H27)+IF('TUOS (t-1)'!H27="",0,'TUOS (t-1)'!H27)+IF('CCF (t-1)'!H27="",0,'CCF (t-1)'!H27)+IF('CPT (t-1)'!H27="",0,'CPT (t-1)'!H27)+IF('JSO (t-1)'!H27="",0,'JSO (t-1)'!H27))</f>
        <v/>
      </c>
      <c r="I27" s="252" t="str">
        <f>IF($C27="","",IF('DUOS (t-1)'!I27="",0,'DUOS (t-1)'!I27)+IF('TUOS (t-1)'!I27="",0,'TUOS (t-1)'!I27)+IF('CCF (t-1)'!I27="",0,'CCF (t-1)'!I27)+IF('CPT (t-1)'!I27="",0,'CPT (t-1)'!I27)+IF('JSO (t-1)'!I27="",0,'JSO (t-1)'!I27))</f>
        <v/>
      </c>
      <c r="J27" s="252" t="str">
        <f>IF($C27="","",IF('DUOS (t-1)'!J27="",0,'DUOS (t-1)'!J27)+IF('TUOS (t-1)'!J27="",0,'TUOS (t-1)'!J27)+IF('CCF (t-1)'!J27="",0,'CCF (t-1)'!J27)+IF('CPT (t-1)'!J27="",0,'CPT (t-1)'!J27)+IF('JSO (t-1)'!J27="",0,'JSO (t-1)'!J27))</f>
        <v/>
      </c>
      <c r="K27" s="252" t="str">
        <f>IF($C27="","",IF('DUOS (t-1)'!K27="",0,'DUOS (t-1)'!K27)+IF('TUOS (t-1)'!K27="",0,'TUOS (t-1)'!K27)+IF('CCF (t-1)'!K27="",0,'CCF (t-1)'!K27)+IF('CPT (t-1)'!K27="",0,'CPT (t-1)'!K27)+IF('JSO (t-1)'!K27="",0,'JSO (t-1)'!K27))</f>
        <v/>
      </c>
      <c r="L27" s="252" t="str">
        <f>IF($C27="","",IF('DUOS (t-1)'!L27="",0,'DUOS (t-1)'!L27)+IF('TUOS (t-1)'!L27="",0,'TUOS (t-1)'!L27)+IF('CCF (t-1)'!L27="",0,'CCF (t-1)'!L27)+IF('CPT (t-1)'!L27="",0,'CPT (t-1)'!L27)+IF('JSO (t-1)'!L27="",0,'JSO (t-1)'!L27))</f>
        <v/>
      </c>
      <c r="M27" s="252" t="str">
        <f>IF($C27="","",IF('DUOS (t-1)'!M27="",0,'DUOS (t-1)'!M27)+IF('TUOS (t-1)'!M27="",0,'TUOS (t-1)'!M27)+IF('CCF (t-1)'!M27="",0,'CCF (t-1)'!M27)+IF('CPT (t-1)'!M27="",0,'CPT (t-1)'!M27)+IF('JSO (t-1)'!M27="",0,'JSO (t-1)'!M27))</f>
        <v/>
      </c>
      <c r="N27" s="252" t="str">
        <f>IF($C27="","",IF('DUOS (t-1)'!N27="",0,'DUOS (t-1)'!N27)+IF('TUOS (t-1)'!N27="",0,'TUOS (t-1)'!N27)+IF('CCF (t-1)'!N27="",0,'CCF (t-1)'!N27)+IF('CPT (t-1)'!N27="",0,'CPT (t-1)'!N27)+IF('JSO (t-1)'!N27="",0,'JSO (t-1)'!N27))</f>
        <v/>
      </c>
      <c r="O27" s="252" t="str">
        <f>IF($C27="","",IF('DUOS (t-1)'!O27="",0,'DUOS (t-1)'!O27)+IF('TUOS (t-1)'!O27="",0,'TUOS (t-1)'!O27)+IF('CCF (t-1)'!O27="",0,'CCF (t-1)'!O27)+IF('CPT (t-1)'!O27="",0,'CPT (t-1)'!O27)+IF('JSO (t-1)'!O27="",0,'JSO (t-1)'!O27))</f>
        <v/>
      </c>
      <c r="P27" s="252" t="str">
        <f>IF($C27="","",IF('DUOS (t-1)'!P27="",0,'DUOS (t-1)'!P27)+IF('TUOS (t-1)'!P27="",0,'TUOS (t-1)'!P27)+IF('CCF (t-1)'!P27="",0,'CCF (t-1)'!P27)+IF('CPT (t-1)'!P27="",0,'CPT (t-1)'!P27)+IF('JSO (t-1)'!P27="",0,'JSO (t-1)'!P27))</f>
        <v/>
      </c>
      <c r="Q27" s="252" t="str">
        <f>IF($C27="","",IF('DUOS (t-1)'!Q27="",0,'DUOS (t-1)'!Q27)+IF('TUOS (t-1)'!Q27="",0,'TUOS (t-1)'!Q27)+IF('CCF (t-1)'!Q27="",0,'CCF (t-1)'!Q27)+IF('CPT (t-1)'!Q27="",0,'CPT (t-1)'!Q27)+IF('JSO (t-1)'!Q27="",0,'JSO (t-1)'!Q27))</f>
        <v/>
      </c>
      <c r="R27" s="252" t="str">
        <f>IF($C27="","",IF('DUOS (t-1)'!R27="",0,'DUOS (t-1)'!R27)+IF('TUOS (t-1)'!R27="",0,'TUOS (t-1)'!R27)+IF('CCF (t-1)'!R27="",0,'CCF (t-1)'!R27)+IF('CPT (t-1)'!R27="",0,'CPT (t-1)'!R27)+IF('JSO (t-1)'!R27="",0,'JSO (t-1)'!R27))</f>
        <v/>
      </c>
      <c r="S27" s="252" t="str">
        <f>IF($C27="","",IF('DUOS (t-1)'!S27="",0,'DUOS (t-1)'!S27)+IF('TUOS (t-1)'!S27="",0,'TUOS (t-1)'!S27)+IF('CCF (t-1)'!S27="",0,'CCF (t-1)'!S27)+IF('CPT (t-1)'!S27="",0,'CPT (t-1)'!S27)+IF('JSO (t-1)'!S27="",0,'JSO (t-1)'!S27))</f>
        <v/>
      </c>
      <c r="T27" s="198"/>
      <c r="U27" s="198"/>
      <c r="V27" s="198"/>
      <c r="W27" s="198"/>
      <c r="X27" s="198"/>
      <c r="Y27" s="198"/>
      <c r="Z27" s="198"/>
      <c r="AA27" s="198"/>
      <c r="AB27" s="205"/>
      <c r="AC27" s="213">
        <f>IFERROR($G27*'Q (t)'!$G27/1000,0)</f>
        <v>0</v>
      </c>
      <c r="AD27" s="213">
        <f>SUMPRODUCT($H27:$O27,'Q (t)'!$H27:$O27)/100</f>
        <v>0</v>
      </c>
      <c r="AE27" s="213">
        <f>SUMPRODUCT($P27:$W27,'Q (t)'!$P27:$W27)/1000</f>
        <v>0</v>
      </c>
      <c r="AF27" s="213">
        <f>SUMPRODUCT($X27:$AA27,'Q (t)'!$X27:$AA27)/1000</f>
        <v>0</v>
      </c>
      <c r="AG27" s="213">
        <f t="shared" si="0"/>
        <v>0</v>
      </c>
    </row>
    <row r="28" spans="1:33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51" t="str">
        <f>IF($C28="","",IF('DUOS (t-1)'!G28="",0,'DUOS (t-1)'!G28)+IF('TUOS (t-1)'!G28="",0,'TUOS (t-1)'!G28)+IF('CCF (t-1)'!G28="",0,'CCF (t-1)'!G28)+IF('CPT (t-1)'!G28="",0,'CPT (t-1)'!G28)+IF('JSO (t-1)'!G28="",0,'JSO (t-1)'!G28))</f>
        <v/>
      </c>
      <c r="H28" s="252" t="str">
        <f>IF($C28="","",IF('DUOS (t-1)'!H28="",0,'DUOS (t-1)'!H28)+IF('TUOS (t-1)'!H28="",0,'TUOS (t-1)'!H28)+IF('CCF (t-1)'!H28="",0,'CCF (t-1)'!H28)+IF('CPT (t-1)'!H28="",0,'CPT (t-1)'!H28)+IF('JSO (t-1)'!H28="",0,'JSO (t-1)'!H28))</f>
        <v/>
      </c>
      <c r="I28" s="252" t="str">
        <f>IF($C28="","",IF('DUOS (t-1)'!I28="",0,'DUOS (t-1)'!I28)+IF('TUOS (t-1)'!I28="",0,'TUOS (t-1)'!I28)+IF('CCF (t-1)'!I28="",0,'CCF (t-1)'!I28)+IF('CPT (t-1)'!I28="",0,'CPT (t-1)'!I28)+IF('JSO (t-1)'!I28="",0,'JSO (t-1)'!I28))</f>
        <v/>
      </c>
      <c r="J28" s="252" t="str">
        <f>IF($C28="","",IF('DUOS (t-1)'!J28="",0,'DUOS (t-1)'!J28)+IF('TUOS (t-1)'!J28="",0,'TUOS (t-1)'!J28)+IF('CCF (t-1)'!J28="",0,'CCF (t-1)'!J28)+IF('CPT (t-1)'!J28="",0,'CPT (t-1)'!J28)+IF('JSO (t-1)'!J28="",0,'JSO (t-1)'!J28))</f>
        <v/>
      </c>
      <c r="K28" s="252" t="str">
        <f>IF($C28="","",IF('DUOS (t-1)'!K28="",0,'DUOS (t-1)'!K28)+IF('TUOS (t-1)'!K28="",0,'TUOS (t-1)'!K28)+IF('CCF (t-1)'!K28="",0,'CCF (t-1)'!K28)+IF('CPT (t-1)'!K28="",0,'CPT (t-1)'!K28)+IF('JSO (t-1)'!K28="",0,'JSO (t-1)'!K28))</f>
        <v/>
      </c>
      <c r="L28" s="252" t="str">
        <f>IF($C28="","",IF('DUOS (t-1)'!L28="",0,'DUOS (t-1)'!L28)+IF('TUOS (t-1)'!L28="",0,'TUOS (t-1)'!L28)+IF('CCF (t-1)'!L28="",0,'CCF (t-1)'!L28)+IF('CPT (t-1)'!L28="",0,'CPT (t-1)'!L28)+IF('JSO (t-1)'!L28="",0,'JSO (t-1)'!L28))</f>
        <v/>
      </c>
      <c r="M28" s="252" t="str">
        <f>IF($C28="","",IF('DUOS (t-1)'!M28="",0,'DUOS (t-1)'!M28)+IF('TUOS (t-1)'!M28="",0,'TUOS (t-1)'!M28)+IF('CCF (t-1)'!M28="",0,'CCF (t-1)'!M28)+IF('CPT (t-1)'!M28="",0,'CPT (t-1)'!M28)+IF('JSO (t-1)'!M28="",0,'JSO (t-1)'!M28))</f>
        <v/>
      </c>
      <c r="N28" s="252" t="str">
        <f>IF($C28="","",IF('DUOS (t-1)'!N28="",0,'DUOS (t-1)'!N28)+IF('TUOS (t-1)'!N28="",0,'TUOS (t-1)'!N28)+IF('CCF (t-1)'!N28="",0,'CCF (t-1)'!N28)+IF('CPT (t-1)'!N28="",0,'CPT (t-1)'!N28)+IF('JSO (t-1)'!N28="",0,'JSO (t-1)'!N28))</f>
        <v/>
      </c>
      <c r="O28" s="252" t="str">
        <f>IF($C28="","",IF('DUOS (t-1)'!O28="",0,'DUOS (t-1)'!O28)+IF('TUOS (t-1)'!O28="",0,'TUOS (t-1)'!O28)+IF('CCF (t-1)'!O28="",0,'CCF (t-1)'!O28)+IF('CPT (t-1)'!O28="",0,'CPT (t-1)'!O28)+IF('JSO (t-1)'!O28="",0,'JSO (t-1)'!O28))</f>
        <v/>
      </c>
      <c r="P28" s="252" t="str">
        <f>IF($C28="","",IF('DUOS (t-1)'!P28="",0,'DUOS (t-1)'!P28)+IF('TUOS (t-1)'!P28="",0,'TUOS (t-1)'!P28)+IF('CCF (t-1)'!P28="",0,'CCF (t-1)'!P28)+IF('CPT (t-1)'!P28="",0,'CPT (t-1)'!P28)+IF('JSO (t-1)'!P28="",0,'JSO (t-1)'!P28))</f>
        <v/>
      </c>
      <c r="Q28" s="252" t="str">
        <f>IF($C28="","",IF('DUOS (t-1)'!Q28="",0,'DUOS (t-1)'!Q28)+IF('TUOS (t-1)'!Q28="",0,'TUOS (t-1)'!Q28)+IF('CCF (t-1)'!Q28="",0,'CCF (t-1)'!Q28)+IF('CPT (t-1)'!Q28="",0,'CPT (t-1)'!Q28)+IF('JSO (t-1)'!Q28="",0,'JSO (t-1)'!Q28))</f>
        <v/>
      </c>
      <c r="R28" s="252" t="str">
        <f>IF($C28="","",IF('DUOS (t-1)'!R28="",0,'DUOS (t-1)'!R28)+IF('TUOS (t-1)'!R28="",0,'TUOS (t-1)'!R28)+IF('CCF (t-1)'!R28="",0,'CCF (t-1)'!R28)+IF('CPT (t-1)'!R28="",0,'CPT (t-1)'!R28)+IF('JSO (t-1)'!R28="",0,'JSO (t-1)'!R28))</f>
        <v/>
      </c>
      <c r="S28" s="252" t="str">
        <f>IF($C28="","",IF('DUOS (t-1)'!S28="",0,'DUOS (t-1)'!S28)+IF('TUOS (t-1)'!S28="",0,'TUOS (t-1)'!S28)+IF('CCF (t-1)'!S28="",0,'CCF (t-1)'!S28)+IF('CPT (t-1)'!S28="",0,'CPT (t-1)'!S28)+IF('JSO (t-1)'!S28="",0,'JSO (t-1)'!S28))</f>
        <v/>
      </c>
      <c r="T28" s="198"/>
      <c r="U28" s="198"/>
      <c r="V28" s="198"/>
      <c r="W28" s="198"/>
      <c r="X28" s="198"/>
      <c r="Y28" s="198"/>
      <c r="Z28" s="198"/>
      <c r="AA28" s="198"/>
      <c r="AB28" s="205"/>
      <c r="AC28" s="213">
        <f>IFERROR($G28*'Q (t)'!$G28/1000,0)</f>
        <v>0</v>
      </c>
      <c r="AD28" s="213">
        <f>SUMPRODUCT($H28:$O28,'Q (t)'!$H28:$O28)/100</f>
        <v>0</v>
      </c>
      <c r="AE28" s="213">
        <f>SUMPRODUCT($P28:$W28,'Q (t)'!$P28:$W28)/1000</f>
        <v>0</v>
      </c>
      <c r="AF28" s="213">
        <f>SUMPRODUCT($X28:$AA28,'Q (t)'!$X28:$AA28)/1000</f>
        <v>0</v>
      </c>
      <c r="AG28" s="213">
        <f t="shared" si="0"/>
        <v>0</v>
      </c>
    </row>
    <row r="29" spans="1:33" x14ac:dyDescent="0.2">
      <c r="C29" s="255" t="str">
        <f>IF('Q (t)'!C29="","",'Q (t)'!C29)</f>
        <v>Tariff Class 2</v>
      </c>
      <c r="D29" s="256"/>
      <c r="E29" s="257"/>
      <c r="F29" s="258"/>
      <c r="G29" s="259"/>
      <c r="H29" s="259"/>
      <c r="I29" s="259"/>
      <c r="J29" s="259"/>
      <c r="K29" s="259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1"/>
      <c r="AB29" s="205"/>
      <c r="AC29" s="284">
        <f>SUBTOTAL(9,AC30:AC33)</f>
        <v>64350</v>
      </c>
      <c r="AD29" s="284">
        <f>SUBTOTAL(9,AD30:AD33)</f>
        <v>159498.29999999999</v>
      </c>
      <c r="AE29" s="284">
        <f>SUBTOTAL(9,AE30:AE33)</f>
        <v>80437.5</v>
      </c>
      <c r="AF29" s="284">
        <f>SUBTOTAL(9,AF30:AF33)</f>
        <v>0</v>
      </c>
      <c r="AG29" s="284">
        <f>SUBTOTAL(9,AG30:AG33)</f>
        <v>304285.8</v>
      </c>
    </row>
    <row r="30" spans="1:33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51">
        <f>IF($C30="","",IF('DUOS (t-1)'!G30="",0,'DUOS (t-1)'!G30)+IF('TUOS (t-1)'!G30="",0,'TUOS (t-1)'!G30)+IF('CCF (t-1)'!G30="",0,'CCF (t-1)'!G30)+IF('CPT (t-1)'!G30="",0,'CPT (t-1)'!G30)+IF('JSO (t-1)'!G30="",0,'JSO (t-1)'!G30))</f>
        <v>5850</v>
      </c>
      <c r="H30" s="252">
        <f>IF($C30="","",IF('DUOS (t-1)'!H30="",0,'DUOS (t-1)'!H30)+IF('TUOS (t-1)'!H30="",0,'TUOS (t-1)'!H30)+IF('CCF (t-1)'!H30="",0,'CCF (t-1)'!H30)+IF('CPT (t-1)'!H30="",0,'CPT (t-1)'!H30)+IF('JSO (t-1)'!H30="",0,'JSO (t-1)'!H30))</f>
        <v>0</v>
      </c>
      <c r="I30" s="252">
        <f>IF($C30="","",IF('DUOS (t-1)'!I30="",0,'DUOS (t-1)'!I30)+IF('TUOS (t-1)'!I30="",0,'TUOS (t-1)'!I30)+IF('CCF (t-1)'!I30="",0,'CCF (t-1)'!I30)+IF('CPT (t-1)'!I30="",0,'CPT (t-1)'!I30)+IF('JSO (t-1)'!I30="",0,'JSO (t-1)'!I30))</f>
        <v>6.4544999999999995</v>
      </c>
      <c r="J30" s="252">
        <f>IF($C30="","",IF('DUOS (t-1)'!J30="",0,'DUOS (t-1)'!J30)+IF('TUOS (t-1)'!J30="",0,'TUOS (t-1)'!J30)+IF('CCF (t-1)'!J30="",0,'CCF (t-1)'!J30)+IF('CPT (t-1)'!J30="",0,'CPT (t-1)'!J30)+IF('JSO (t-1)'!J30="",0,'JSO (t-1)'!J30))</f>
        <v>4.0170000000000003</v>
      </c>
      <c r="K30" s="252">
        <f>IF($C30="","",IF('DUOS (t-1)'!K30="",0,'DUOS (t-1)'!K30)+IF('TUOS (t-1)'!K30="",0,'TUOS (t-1)'!K30)+IF('CCF (t-1)'!K30="",0,'CCF (t-1)'!K30)+IF('CPT (t-1)'!K30="",0,'CPT (t-1)'!K30)+IF('JSO (t-1)'!K30="",0,'JSO (t-1)'!K30))</f>
        <v>2.0670000000000002</v>
      </c>
      <c r="L30" s="252">
        <f>IF($C30="","",IF('DUOS (t-1)'!L30="",0,'DUOS (t-1)'!L30)+IF('TUOS (t-1)'!L30="",0,'TUOS (t-1)'!L30)+IF('CCF (t-1)'!L30="",0,'CCF (t-1)'!L30)+IF('CPT (t-1)'!L30="",0,'CPT (t-1)'!L30)+IF('JSO (t-1)'!L30="",0,'JSO (t-1)'!L30))</f>
        <v>0</v>
      </c>
      <c r="M30" s="252">
        <f>IF($C30="","",IF('DUOS (t-1)'!M30="",0,'DUOS (t-1)'!M30)+IF('TUOS (t-1)'!M30="",0,'TUOS (t-1)'!M30)+IF('CCF (t-1)'!M30="",0,'CCF (t-1)'!M30)+IF('CPT (t-1)'!M30="",0,'CPT (t-1)'!M30)+IF('JSO (t-1)'!M30="",0,'JSO (t-1)'!M30))</f>
        <v>0</v>
      </c>
      <c r="N30" s="252">
        <f>IF($C30="","",IF('DUOS (t-1)'!N30="",0,'DUOS (t-1)'!N30)+IF('TUOS (t-1)'!N30="",0,'TUOS (t-1)'!N30)+IF('CCF (t-1)'!N30="",0,'CCF (t-1)'!N30)+IF('CPT (t-1)'!N30="",0,'CPT (t-1)'!N30)+IF('JSO (t-1)'!N30="",0,'JSO (t-1)'!N30))</f>
        <v>0</v>
      </c>
      <c r="O30" s="252">
        <f>IF($C30="","",IF('DUOS (t-1)'!O30="",0,'DUOS (t-1)'!O30)+IF('TUOS (t-1)'!O30="",0,'TUOS (t-1)'!O30)+IF('CCF (t-1)'!O30="",0,'CCF (t-1)'!O30)+IF('CPT (t-1)'!O30="",0,'CPT (t-1)'!O30)+IF('JSO (t-1)'!O30="",0,'JSO (t-1)'!O30))</f>
        <v>0</v>
      </c>
      <c r="P30" s="252">
        <f>IF($C30="","",IF('DUOS (t-1)'!P30="",0,'DUOS (t-1)'!P30)+IF('TUOS (t-1)'!P30="",0,'TUOS (t-1)'!P30)+IF('CCF (t-1)'!P30="",0,'CCF (t-1)'!P30)+IF('CPT (t-1)'!P30="",0,'CPT (t-1)'!P30)+IF('JSO (t-1)'!P30="",0,'JSO (t-1)'!P30))</f>
        <v>0</v>
      </c>
      <c r="Q30" s="252">
        <f>IF($C30="","",IF('DUOS (t-1)'!Q30="",0,'DUOS (t-1)'!Q30)+IF('TUOS (t-1)'!Q30="",0,'TUOS (t-1)'!Q30)+IF('CCF (t-1)'!Q30="",0,'CCF (t-1)'!Q30)+IF('CPT (t-1)'!Q30="",0,'CPT (t-1)'!Q30)+IF('JSO (t-1)'!Q30="",0,'JSO (t-1)'!Q30))</f>
        <v>10.725</v>
      </c>
      <c r="R30" s="252">
        <f>IF($C30="","",IF('DUOS (t-1)'!R30="",0,'DUOS (t-1)'!R30)+IF('TUOS (t-1)'!R30="",0,'TUOS (t-1)'!R30)+IF('CCF (t-1)'!R30="",0,'CCF (t-1)'!R30)+IF('CPT (t-1)'!R30="",0,'CPT (t-1)'!R30)+IF('JSO (t-1)'!R30="",0,'JSO (t-1)'!R30))</f>
        <v>0</v>
      </c>
      <c r="S30" s="252">
        <f>IF($C30="","",IF('DUOS (t-1)'!S30="",0,'DUOS (t-1)'!S30)+IF('TUOS (t-1)'!S30="",0,'TUOS (t-1)'!S30)+IF('CCF (t-1)'!S30="",0,'CCF (t-1)'!S30)+IF('CPT (t-1)'!S30="",0,'CPT (t-1)'!S30)+IF('JSO (t-1)'!S30="",0,'JSO (t-1)'!S30))</f>
        <v>10.725</v>
      </c>
      <c r="T30" s="198"/>
      <c r="U30" s="198"/>
      <c r="V30" s="198"/>
      <c r="W30" s="198"/>
      <c r="X30" s="198"/>
      <c r="Y30" s="198"/>
      <c r="Z30" s="198"/>
      <c r="AA30" s="198"/>
      <c r="AB30" s="205"/>
      <c r="AC30" s="213">
        <f>IFERROR($G30*'Q (t)'!$G30/1000,0)</f>
        <v>58500</v>
      </c>
      <c r="AD30" s="213">
        <f>SUMPRODUCT($H30:$O30,'Q (t)'!$H30:$O30)/100</f>
        <v>124878</v>
      </c>
      <c r="AE30" s="213">
        <f>SUMPRODUCT($P30:$W30,'Q (t)'!$P30:$W30)/1000</f>
        <v>80437.5</v>
      </c>
      <c r="AF30" s="213">
        <f>SUMPRODUCT($X30:$AA30,'Q (t)'!$X30:$AA30)/1000</f>
        <v>0</v>
      </c>
      <c r="AG30" s="213">
        <f>SUM(AC30:AF30)</f>
        <v>263815.5</v>
      </c>
    </row>
    <row r="31" spans="1:33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51">
        <f>IF($C31="","",IF('DUOS (t-1)'!G31="",0,'DUOS (t-1)'!G31)+IF('TUOS (t-1)'!G31="",0,'TUOS (t-1)'!G31)+IF('CCF (t-1)'!G31="",0,'CCF (t-1)'!G31)+IF('CPT (t-1)'!G31="",0,'CPT (t-1)'!G31)+IF('JSO (t-1)'!G31="",0,'JSO (t-1)'!G31))</f>
        <v>5850</v>
      </c>
      <c r="H31" s="252">
        <f>IF($C31="","",IF('DUOS (t-1)'!H31="",0,'DUOS (t-1)'!H31)+IF('TUOS (t-1)'!H31="",0,'TUOS (t-1)'!H31)+IF('CCF (t-1)'!H31="",0,'CCF (t-1)'!H31)+IF('CPT (t-1)'!H31="",0,'CPT (t-1)'!H31)+IF('JSO (t-1)'!H31="",0,'JSO (t-1)'!H31))</f>
        <v>0</v>
      </c>
      <c r="I31" s="252">
        <f>IF($C31="","",IF('DUOS (t-1)'!I31="",0,'DUOS (t-1)'!I31)+IF('TUOS (t-1)'!I31="",0,'TUOS (t-1)'!I31)+IF('CCF (t-1)'!I31="",0,'CCF (t-1)'!I31)+IF('CPT (t-1)'!I31="",0,'CPT (t-1)'!I31)+IF('JSO (t-1)'!I31="",0,'JSO (t-1)'!I31))</f>
        <v>16.204499999999999</v>
      </c>
      <c r="J31" s="252">
        <f>IF($C31="","",IF('DUOS (t-1)'!J31="",0,'DUOS (t-1)'!J31)+IF('TUOS (t-1)'!J31="",0,'TUOS (t-1)'!J31)+IF('CCF (t-1)'!J31="",0,'CCF (t-1)'!J31)+IF('CPT (t-1)'!J31="",0,'CPT (t-1)'!J31)+IF('JSO (t-1)'!J31="",0,'JSO (t-1)'!J31))</f>
        <v>11.329499999999999</v>
      </c>
      <c r="K31" s="252">
        <f>IF($C31="","",IF('DUOS (t-1)'!K31="",0,'DUOS (t-1)'!K31)+IF('TUOS (t-1)'!K31="",0,'TUOS (t-1)'!K31)+IF('CCF (t-1)'!K31="",0,'CCF (t-1)'!K31)+IF('CPT (t-1)'!K31="",0,'CPT (t-1)'!K31)+IF('JSO (t-1)'!K31="",0,'JSO (t-1)'!K31))</f>
        <v>6.4544999999999995</v>
      </c>
      <c r="L31" s="252">
        <f>IF($C31="","",IF('DUOS (t-1)'!L31="",0,'DUOS (t-1)'!L31)+IF('TUOS (t-1)'!L31="",0,'TUOS (t-1)'!L31)+IF('CCF (t-1)'!L31="",0,'CCF (t-1)'!L31)+IF('CPT (t-1)'!L31="",0,'CPT (t-1)'!L31)+IF('JSO (t-1)'!L31="",0,'JSO (t-1)'!L31))</f>
        <v>0</v>
      </c>
      <c r="M31" s="252">
        <f>IF($C31="","",IF('DUOS (t-1)'!M31="",0,'DUOS (t-1)'!M31)+IF('TUOS (t-1)'!M31="",0,'TUOS (t-1)'!M31)+IF('CCF (t-1)'!M31="",0,'CCF (t-1)'!M31)+IF('CPT (t-1)'!M31="",0,'CPT (t-1)'!M31)+IF('JSO (t-1)'!M31="",0,'JSO (t-1)'!M31))</f>
        <v>0</v>
      </c>
      <c r="N31" s="252">
        <f>IF($C31="","",IF('DUOS (t-1)'!N31="",0,'DUOS (t-1)'!N31)+IF('TUOS (t-1)'!N31="",0,'TUOS (t-1)'!N31)+IF('CCF (t-1)'!N31="",0,'CCF (t-1)'!N31)+IF('CPT (t-1)'!N31="",0,'CPT (t-1)'!N31)+IF('JSO (t-1)'!N31="",0,'JSO (t-1)'!N31))</f>
        <v>0</v>
      </c>
      <c r="O31" s="252">
        <f>IF($C31="","",IF('DUOS (t-1)'!O31="",0,'DUOS (t-1)'!O31)+IF('TUOS (t-1)'!O31="",0,'TUOS (t-1)'!O31)+IF('CCF (t-1)'!O31="",0,'CCF (t-1)'!O31)+IF('CPT (t-1)'!O31="",0,'CPT (t-1)'!O31)+IF('JSO (t-1)'!O31="",0,'JSO (t-1)'!O31))</f>
        <v>0</v>
      </c>
      <c r="P31" s="252">
        <f>IF($C31="","",IF('DUOS (t-1)'!P31="",0,'DUOS (t-1)'!P31)+IF('TUOS (t-1)'!P31="",0,'TUOS (t-1)'!P31)+IF('CCF (t-1)'!P31="",0,'CCF (t-1)'!P31)+IF('CPT (t-1)'!P31="",0,'CPT (t-1)'!P31)+IF('JSO (t-1)'!P31="",0,'JSO (t-1)'!P31))</f>
        <v>0</v>
      </c>
      <c r="Q31" s="252">
        <f>IF($C31="","",IF('DUOS (t-1)'!Q31="",0,'DUOS (t-1)'!Q31)+IF('TUOS (t-1)'!Q31="",0,'TUOS (t-1)'!Q31)+IF('CCF (t-1)'!Q31="",0,'CCF (t-1)'!Q31)+IF('CPT (t-1)'!Q31="",0,'CPT (t-1)'!Q31)+IF('JSO (t-1)'!Q31="",0,'JSO (t-1)'!Q31))</f>
        <v>0</v>
      </c>
      <c r="R31" s="252">
        <f>IF($C31="","",IF('DUOS (t-1)'!R31="",0,'DUOS (t-1)'!R31)+IF('TUOS (t-1)'!R31="",0,'TUOS (t-1)'!R31)+IF('CCF (t-1)'!R31="",0,'CCF (t-1)'!R31)+IF('CPT (t-1)'!R31="",0,'CPT (t-1)'!R31)+IF('JSO (t-1)'!R31="",0,'JSO (t-1)'!R31))</f>
        <v>0</v>
      </c>
      <c r="S31" s="252">
        <f>IF($C31="","",IF('DUOS (t-1)'!S31="",0,'DUOS (t-1)'!S31)+IF('TUOS (t-1)'!S31="",0,'TUOS (t-1)'!S31)+IF('CCF (t-1)'!S31="",0,'CCF (t-1)'!S31)+IF('CPT (t-1)'!S31="",0,'CPT (t-1)'!S31)+IF('JSO (t-1)'!S31="",0,'JSO (t-1)'!S31))</f>
        <v>0</v>
      </c>
      <c r="T31" s="198"/>
      <c r="U31" s="198"/>
      <c r="V31" s="198"/>
      <c r="W31" s="198"/>
      <c r="X31" s="198"/>
      <c r="Y31" s="198"/>
      <c r="Z31" s="198"/>
      <c r="AA31" s="198"/>
      <c r="AB31" s="205"/>
      <c r="AC31" s="213">
        <f>IFERROR($G31*'Q (t)'!$G31/1000,0)</f>
        <v>5850</v>
      </c>
      <c r="AD31" s="213">
        <f>SUMPRODUCT($H31:$O31,'Q (t)'!$H31:$O31)/100</f>
        <v>34620.300000000003</v>
      </c>
      <c r="AE31" s="213">
        <f>SUMPRODUCT($P31:$W31,'Q (t)'!$P31:$W31)/1000</f>
        <v>0</v>
      </c>
      <c r="AF31" s="213">
        <f>SUMPRODUCT($X31:$AA31,'Q (t)'!$X31:$AA31)/1000</f>
        <v>0</v>
      </c>
      <c r="AG31" s="213">
        <f>SUM(AC31:AF31)</f>
        <v>40470.300000000003</v>
      </c>
    </row>
    <row r="32" spans="1:33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51" t="str">
        <f>IF($C32="","",IF('DUOS (t-1)'!G32="",0,'DUOS (t-1)'!G32)+IF('TUOS (t-1)'!G32="",0,'TUOS (t-1)'!G32)+IF('CCF (t-1)'!G32="",0,'CCF (t-1)'!G32)+IF('CPT (t-1)'!G32="",0,'CPT (t-1)'!G32)+IF('JSO (t-1)'!G32="",0,'JSO (t-1)'!G32))</f>
        <v/>
      </c>
      <c r="H32" s="252" t="str">
        <f>IF($C32="","",IF('DUOS (t-1)'!H32="",0,'DUOS (t-1)'!H32)+IF('TUOS (t-1)'!H32="",0,'TUOS (t-1)'!H32)+IF('CCF (t-1)'!H32="",0,'CCF (t-1)'!H32)+IF('CPT (t-1)'!H32="",0,'CPT (t-1)'!H32)+IF('JSO (t-1)'!H32="",0,'JSO (t-1)'!H32))</f>
        <v/>
      </c>
      <c r="I32" s="252" t="str">
        <f>IF($C32="","",IF('DUOS (t-1)'!I32="",0,'DUOS (t-1)'!I32)+IF('TUOS (t-1)'!I32="",0,'TUOS (t-1)'!I32)+IF('CCF (t-1)'!I32="",0,'CCF (t-1)'!I32)+IF('CPT (t-1)'!I32="",0,'CPT (t-1)'!I32)+IF('JSO (t-1)'!I32="",0,'JSO (t-1)'!I32))</f>
        <v/>
      </c>
      <c r="J32" s="252" t="str">
        <f>IF($C32="","",IF('DUOS (t-1)'!J32="",0,'DUOS (t-1)'!J32)+IF('TUOS (t-1)'!J32="",0,'TUOS (t-1)'!J32)+IF('CCF (t-1)'!J32="",0,'CCF (t-1)'!J32)+IF('CPT (t-1)'!J32="",0,'CPT (t-1)'!J32)+IF('JSO (t-1)'!J32="",0,'JSO (t-1)'!J32))</f>
        <v/>
      </c>
      <c r="K32" s="252" t="str">
        <f>IF($C32="","",IF('DUOS (t-1)'!K32="",0,'DUOS (t-1)'!K32)+IF('TUOS (t-1)'!K32="",0,'TUOS (t-1)'!K32)+IF('CCF (t-1)'!K32="",0,'CCF (t-1)'!K32)+IF('CPT (t-1)'!K32="",0,'CPT (t-1)'!K32)+IF('JSO (t-1)'!K32="",0,'JSO (t-1)'!K32))</f>
        <v/>
      </c>
      <c r="L32" s="252" t="str">
        <f>IF($C32="","",IF('DUOS (t-1)'!L32="",0,'DUOS (t-1)'!L32)+IF('TUOS (t-1)'!L32="",0,'TUOS (t-1)'!L32)+IF('CCF (t-1)'!L32="",0,'CCF (t-1)'!L32)+IF('CPT (t-1)'!L32="",0,'CPT (t-1)'!L32)+IF('JSO (t-1)'!L32="",0,'JSO (t-1)'!L32))</f>
        <v/>
      </c>
      <c r="M32" s="252" t="str">
        <f>IF($C32="","",IF('DUOS (t-1)'!M32="",0,'DUOS (t-1)'!M32)+IF('TUOS (t-1)'!M32="",0,'TUOS (t-1)'!M32)+IF('CCF (t-1)'!M32="",0,'CCF (t-1)'!M32)+IF('CPT (t-1)'!M32="",0,'CPT (t-1)'!M32)+IF('JSO (t-1)'!M32="",0,'JSO (t-1)'!M32))</f>
        <v/>
      </c>
      <c r="N32" s="252" t="str">
        <f>IF($C32="","",IF('DUOS (t-1)'!N32="",0,'DUOS (t-1)'!N32)+IF('TUOS (t-1)'!N32="",0,'TUOS (t-1)'!N32)+IF('CCF (t-1)'!N32="",0,'CCF (t-1)'!N32)+IF('CPT (t-1)'!N32="",0,'CPT (t-1)'!N32)+IF('JSO (t-1)'!N32="",0,'JSO (t-1)'!N32))</f>
        <v/>
      </c>
      <c r="O32" s="252" t="str">
        <f>IF($C32="","",IF('DUOS (t-1)'!O32="",0,'DUOS (t-1)'!O32)+IF('TUOS (t-1)'!O32="",0,'TUOS (t-1)'!O32)+IF('CCF (t-1)'!O32="",0,'CCF (t-1)'!O32)+IF('CPT (t-1)'!O32="",0,'CPT (t-1)'!O32)+IF('JSO (t-1)'!O32="",0,'JSO (t-1)'!O32))</f>
        <v/>
      </c>
      <c r="P32" s="252" t="str">
        <f>IF($C32="","",IF('DUOS (t-1)'!P32="",0,'DUOS (t-1)'!P32)+IF('TUOS (t-1)'!P32="",0,'TUOS (t-1)'!P32)+IF('CCF (t-1)'!P32="",0,'CCF (t-1)'!P32)+IF('CPT (t-1)'!P32="",0,'CPT (t-1)'!P32)+IF('JSO (t-1)'!P32="",0,'JSO (t-1)'!P32))</f>
        <v/>
      </c>
      <c r="Q32" s="252" t="str">
        <f>IF($C32="","",IF('DUOS (t-1)'!Q32="",0,'DUOS (t-1)'!Q32)+IF('TUOS (t-1)'!Q32="",0,'TUOS (t-1)'!Q32)+IF('CCF (t-1)'!Q32="",0,'CCF (t-1)'!Q32)+IF('CPT (t-1)'!Q32="",0,'CPT (t-1)'!Q32)+IF('JSO (t-1)'!Q32="",0,'JSO (t-1)'!Q32))</f>
        <v/>
      </c>
      <c r="R32" s="252" t="str">
        <f>IF($C32="","",IF('DUOS (t-1)'!R32="",0,'DUOS (t-1)'!R32)+IF('TUOS (t-1)'!R32="",0,'TUOS (t-1)'!R32)+IF('CCF (t-1)'!R32="",0,'CCF (t-1)'!R32)+IF('CPT (t-1)'!R32="",0,'CPT (t-1)'!R32)+IF('JSO (t-1)'!R32="",0,'JSO (t-1)'!R32))</f>
        <v/>
      </c>
      <c r="S32" s="252" t="str">
        <f>IF($C32="","",IF('DUOS (t-1)'!S32="",0,'DUOS (t-1)'!S32)+IF('TUOS (t-1)'!S32="",0,'TUOS (t-1)'!S32)+IF('CCF (t-1)'!S32="",0,'CCF (t-1)'!S32)+IF('CPT (t-1)'!S32="",0,'CPT (t-1)'!S32)+IF('JSO (t-1)'!S32="",0,'JSO (t-1)'!S32))</f>
        <v/>
      </c>
      <c r="T32" s="198"/>
      <c r="U32" s="198"/>
      <c r="V32" s="198"/>
      <c r="W32" s="198"/>
      <c r="X32" s="198"/>
      <c r="Y32" s="198"/>
      <c r="Z32" s="198"/>
      <c r="AA32" s="198"/>
      <c r="AB32" s="205"/>
      <c r="AC32" s="213">
        <f>IFERROR($G32*'Q (t)'!$G32/1000,0)</f>
        <v>0</v>
      </c>
      <c r="AD32" s="213">
        <f>SUMPRODUCT($H32:$O32,'Q (t)'!$H32:$O32)/100</f>
        <v>0</v>
      </c>
      <c r="AE32" s="213">
        <f>SUMPRODUCT($P32:$W32,'Q (t)'!$P32:$W32)/1000</f>
        <v>0</v>
      </c>
      <c r="AF32" s="213">
        <f>SUMPRODUCT($X32:$AA32,'Q (t)'!$X32:$AA32)/1000</f>
        <v>0</v>
      </c>
      <c r="AG32" s="213">
        <f>SUM(AC32:AF32)</f>
        <v>0</v>
      </c>
    </row>
    <row r="33" spans="1:33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51" t="str">
        <f>IF($C33="","",IF('DUOS (t-1)'!G33="",0,'DUOS (t-1)'!G33)+IF('TUOS (t-1)'!G33="",0,'TUOS (t-1)'!G33)+IF('CCF (t-1)'!G33="",0,'CCF (t-1)'!G33)+IF('CPT (t-1)'!G33="",0,'CPT (t-1)'!G33)+IF('JSO (t-1)'!G33="",0,'JSO (t-1)'!G33))</f>
        <v/>
      </c>
      <c r="H33" s="252" t="str">
        <f>IF($C33="","",IF('DUOS (t-1)'!H33="",0,'DUOS (t-1)'!H33)+IF('TUOS (t-1)'!H33="",0,'TUOS (t-1)'!H33)+IF('CCF (t-1)'!H33="",0,'CCF (t-1)'!H33)+IF('CPT (t-1)'!H33="",0,'CPT (t-1)'!H33)+IF('JSO (t-1)'!H33="",0,'JSO (t-1)'!H33))</f>
        <v/>
      </c>
      <c r="I33" s="252" t="str">
        <f>IF($C33="","",IF('DUOS (t-1)'!I33="",0,'DUOS (t-1)'!I33)+IF('TUOS (t-1)'!I33="",0,'TUOS (t-1)'!I33)+IF('CCF (t-1)'!I33="",0,'CCF (t-1)'!I33)+IF('CPT (t-1)'!I33="",0,'CPT (t-1)'!I33)+IF('JSO (t-1)'!I33="",0,'JSO (t-1)'!I33))</f>
        <v/>
      </c>
      <c r="J33" s="252" t="str">
        <f>IF($C33="","",IF('DUOS (t-1)'!J33="",0,'DUOS (t-1)'!J33)+IF('TUOS (t-1)'!J33="",0,'TUOS (t-1)'!J33)+IF('CCF (t-1)'!J33="",0,'CCF (t-1)'!J33)+IF('CPT (t-1)'!J33="",0,'CPT (t-1)'!J33)+IF('JSO (t-1)'!J33="",0,'JSO (t-1)'!J33))</f>
        <v/>
      </c>
      <c r="K33" s="252" t="str">
        <f>IF($C33="","",IF('DUOS (t-1)'!K33="",0,'DUOS (t-1)'!K33)+IF('TUOS (t-1)'!K33="",0,'TUOS (t-1)'!K33)+IF('CCF (t-1)'!K33="",0,'CCF (t-1)'!K33)+IF('CPT (t-1)'!K33="",0,'CPT (t-1)'!K33)+IF('JSO (t-1)'!K33="",0,'JSO (t-1)'!K33))</f>
        <v/>
      </c>
      <c r="L33" s="252" t="str">
        <f>IF($C33="","",IF('DUOS (t-1)'!L33="",0,'DUOS (t-1)'!L33)+IF('TUOS (t-1)'!L33="",0,'TUOS (t-1)'!L33)+IF('CCF (t-1)'!L33="",0,'CCF (t-1)'!L33)+IF('CPT (t-1)'!L33="",0,'CPT (t-1)'!L33)+IF('JSO (t-1)'!L33="",0,'JSO (t-1)'!L33))</f>
        <v/>
      </c>
      <c r="M33" s="252" t="str">
        <f>IF($C33="","",IF('DUOS (t-1)'!M33="",0,'DUOS (t-1)'!M33)+IF('TUOS (t-1)'!M33="",0,'TUOS (t-1)'!M33)+IF('CCF (t-1)'!M33="",0,'CCF (t-1)'!M33)+IF('CPT (t-1)'!M33="",0,'CPT (t-1)'!M33)+IF('JSO (t-1)'!M33="",0,'JSO (t-1)'!M33))</f>
        <v/>
      </c>
      <c r="N33" s="252" t="str">
        <f>IF($C33="","",IF('DUOS (t-1)'!N33="",0,'DUOS (t-1)'!N33)+IF('TUOS (t-1)'!N33="",0,'TUOS (t-1)'!N33)+IF('CCF (t-1)'!N33="",0,'CCF (t-1)'!N33)+IF('CPT (t-1)'!N33="",0,'CPT (t-1)'!N33)+IF('JSO (t-1)'!N33="",0,'JSO (t-1)'!N33))</f>
        <v/>
      </c>
      <c r="O33" s="252" t="str">
        <f>IF($C33="","",IF('DUOS (t-1)'!O33="",0,'DUOS (t-1)'!O33)+IF('TUOS (t-1)'!O33="",0,'TUOS (t-1)'!O33)+IF('CCF (t-1)'!O33="",0,'CCF (t-1)'!O33)+IF('CPT (t-1)'!O33="",0,'CPT (t-1)'!O33)+IF('JSO (t-1)'!O33="",0,'JSO (t-1)'!O33))</f>
        <v/>
      </c>
      <c r="P33" s="252" t="str">
        <f>IF($C33="","",IF('DUOS (t-1)'!P33="",0,'DUOS (t-1)'!P33)+IF('TUOS (t-1)'!P33="",0,'TUOS (t-1)'!P33)+IF('CCF (t-1)'!P33="",0,'CCF (t-1)'!P33)+IF('CPT (t-1)'!P33="",0,'CPT (t-1)'!P33)+IF('JSO (t-1)'!P33="",0,'JSO (t-1)'!P33))</f>
        <v/>
      </c>
      <c r="Q33" s="252" t="str">
        <f>IF($C33="","",IF('DUOS (t-1)'!Q33="",0,'DUOS (t-1)'!Q33)+IF('TUOS (t-1)'!Q33="",0,'TUOS (t-1)'!Q33)+IF('CCF (t-1)'!Q33="",0,'CCF (t-1)'!Q33)+IF('CPT (t-1)'!Q33="",0,'CPT (t-1)'!Q33)+IF('JSO (t-1)'!Q33="",0,'JSO (t-1)'!Q33))</f>
        <v/>
      </c>
      <c r="R33" s="252" t="str">
        <f>IF($C33="","",IF('DUOS (t-1)'!R33="",0,'DUOS (t-1)'!R33)+IF('TUOS (t-1)'!R33="",0,'TUOS (t-1)'!R33)+IF('CCF (t-1)'!R33="",0,'CCF (t-1)'!R33)+IF('CPT (t-1)'!R33="",0,'CPT (t-1)'!R33)+IF('JSO (t-1)'!R33="",0,'JSO (t-1)'!R33))</f>
        <v/>
      </c>
      <c r="S33" s="252" t="str">
        <f>IF($C33="","",IF('DUOS (t-1)'!S33="",0,'DUOS (t-1)'!S33)+IF('TUOS (t-1)'!S33="",0,'TUOS (t-1)'!S33)+IF('CCF (t-1)'!S33="",0,'CCF (t-1)'!S33)+IF('CPT (t-1)'!S33="",0,'CPT (t-1)'!S33)+IF('JSO (t-1)'!S33="",0,'JSO (t-1)'!S33))</f>
        <v/>
      </c>
      <c r="T33" s="198"/>
      <c r="U33" s="198"/>
      <c r="V33" s="198"/>
      <c r="W33" s="198"/>
      <c r="X33" s="198"/>
      <c r="Y33" s="198"/>
      <c r="Z33" s="198"/>
      <c r="AA33" s="198"/>
      <c r="AB33" s="205"/>
      <c r="AC33" s="213">
        <f>IFERROR($G33*'Q (t)'!$G33/1000,0)</f>
        <v>0</v>
      </c>
      <c r="AD33" s="213">
        <f>SUMPRODUCT($H33:$O33,'Q (t)'!$H33:$O33)/100</f>
        <v>0</v>
      </c>
      <c r="AE33" s="213">
        <f>SUMPRODUCT($P33:$W33,'Q (t)'!$P33:$W33)/1000</f>
        <v>0</v>
      </c>
      <c r="AF33" s="213">
        <f>SUMPRODUCT($X33:$AA33,'Q (t)'!$X33:$AA33)/1000</f>
        <v>0</v>
      </c>
      <c r="AG33" s="213">
        <f>SUM(AC33:AF33)</f>
        <v>0</v>
      </c>
    </row>
    <row r="34" spans="1:33" x14ac:dyDescent="0.2">
      <c r="C34" s="255" t="str">
        <f>IF('Q (t)'!C34="","",'Q (t)'!C34)</f>
        <v>Tariff Class 3</v>
      </c>
      <c r="D34" s="256"/>
      <c r="E34" s="257"/>
      <c r="F34" s="258"/>
      <c r="G34" s="259"/>
      <c r="H34" s="259"/>
      <c r="I34" s="259"/>
      <c r="J34" s="259"/>
      <c r="K34" s="259"/>
      <c r="L34" s="260"/>
      <c r="M34" s="260"/>
      <c r="N34" s="260"/>
      <c r="O34" s="260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61"/>
      <c r="AB34" s="205"/>
      <c r="AC34" s="284">
        <f>SUBTOTAL(9,AC35:AC46)</f>
        <v>12207</v>
      </c>
      <c r="AD34" s="284">
        <f>SUBTOTAL(9,AD35:AD46)</f>
        <v>37768.575000000004</v>
      </c>
      <c r="AE34" s="284">
        <f>SUBTOTAL(9,AE35:AE46)</f>
        <v>33345</v>
      </c>
      <c r="AF34" s="284">
        <f>SUBTOTAL(9,AF35:AF46)</f>
        <v>0</v>
      </c>
      <c r="AG34" s="284">
        <f>SUBTOTAL(9,AG35:AG46)</f>
        <v>83320.575000000026</v>
      </c>
    </row>
    <row r="35" spans="1:33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51">
        <f>IF($C35="","",IF('DUOS (t-1)'!G35="",0,'DUOS (t-1)'!G35)+IF('TUOS (t-1)'!G35="",0,'TUOS (t-1)'!G35)+IF('CCF (t-1)'!G35="",0,'CCF (t-1)'!G35)+IF('CPT (t-1)'!G35="",0,'CPT (t-1)'!G35)+IF('JSO (t-1)'!G35="",0,'JSO (t-1)'!G35))</f>
        <v>9750</v>
      </c>
      <c r="H35" s="252">
        <f>IF($C35="","",IF('DUOS (t-1)'!H35="",0,'DUOS (t-1)'!H35)+IF('TUOS (t-1)'!H35="",0,'TUOS (t-1)'!H35)+IF('CCF (t-1)'!H35="",0,'CCF (t-1)'!H35)+IF('CPT (t-1)'!H35="",0,'CPT (t-1)'!H35)+IF('JSO (t-1)'!H35="",0,'JSO (t-1)'!H35))</f>
        <v>0</v>
      </c>
      <c r="I35" s="252">
        <f>IF($C35="","",IF('DUOS (t-1)'!I35="",0,'DUOS (t-1)'!I35)+IF('TUOS (t-1)'!I35="",0,'TUOS (t-1)'!I35)+IF('CCF (t-1)'!I35="",0,'CCF (t-1)'!I35)+IF('CPT (t-1)'!I35="",0,'CPT (t-1)'!I35)+IF('JSO (t-1)'!I35="",0,'JSO (t-1)'!I35))</f>
        <v>2.5545</v>
      </c>
      <c r="J35" s="252">
        <f>IF($C35="","",IF('DUOS (t-1)'!J35="",0,'DUOS (t-1)'!J35)+IF('TUOS (t-1)'!J35="",0,'TUOS (t-1)'!J35)+IF('CCF (t-1)'!J35="",0,'CCF (t-1)'!J35)+IF('CPT (t-1)'!J35="",0,'CPT (t-1)'!J35)+IF('JSO (t-1)'!J35="",0,'JSO (t-1)'!J35))</f>
        <v>2.0670000000000002</v>
      </c>
      <c r="K35" s="252">
        <f>IF($C35="","",IF('DUOS (t-1)'!K35="",0,'DUOS (t-1)'!K35)+IF('TUOS (t-1)'!K35="",0,'TUOS (t-1)'!K35)+IF('CCF (t-1)'!K35="",0,'CCF (t-1)'!K35)+IF('CPT (t-1)'!K35="",0,'CPT (t-1)'!K35)+IF('JSO (t-1)'!K35="",0,'JSO (t-1)'!K35))</f>
        <v>1.677</v>
      </c>
      <c r="L35" s="252">
        <f>IF($C35="","",IF('DUOS (t-1)'!L35="",0,'DUOS (t-1)'!L35)+IF('TUOS (t-1)'!L35="",0,'TUOS (t-1)'!L35)+IF('CCF (t-1)'!L35="",0,'CCF (t-1)'!L35)+IF('CPT (t-1)'!L35="",0,'CPT (t-1)'!L35)+IF('JSO (t-1)'!L35="",0,'JSO (t-1)'!L35))</f>
        <v>0</v>
      </c>
      <c r="M35" s="252">
        <f>IF($C35="","",IF('DUOS (t-1)'!M35="",0,'DUOS (t-1)'!M35)+IF('TUOS (t-1)'!M35="",0,'TUOS (t-1)'!M35)+IF('CCF (t-1)'!M35="",0,'CCF (t-1)'!M35)+IF('CPT (t-1)'!M35="",0,'CPT (t-1)'!M35)+IF('JSO (t-1)'!M35="",0,'JSO (t-1)'!M35))</f>
        <v>0</v>
      </c>
      <c r="N35" s="252">
        <f>IF($C35="","",IF('DUOS (t-1)'!N35="",0,'DUOS (t-1)'!N35)+IF('TUOS (t-1)'!N35="",0,'TUOS (t-1)'!N35)+IF('CCF (t-1)'!N35="",0,'CCF (t-1)'!N35)+IF('CPT (t-1)'!N35="",0,'CPT (t-1)'!N35)+IF('JSO (t-1)'!N35="",0,'JSO (t-1)'!N35))</f>
        <v>0</v>
      </c>
      <c r="O35" s="252">
        <f>IF($C35="","",IF('DUOS (t-1)'!O35="",0,'DUOS (t-1)'!O35)+IF('TUOS (t-1)'!O35="",0,'TUOS (t-1)'!O35)+IF('CCF (t-1)'!O35="",0,'CCF (t-1)'!O35)+IF('CPT (t-1)'!O35="",0,'CPT (t-1)'!O35)+IF('JSO (t-1)'!O35="",0,'JSO (t-1)'!O35))</f>
        <v>0</v>
      </c>
      <c r="P35" s="252">
        <f>IF($C35="","",IF('DUOS (t-1)'!P35="",0,'DUOS (t-1)'!P35)+IF('TUOS (t-1)'!P35="",0,'TUOS (t-1)'!P35)+IF('CCF (t-1)'!P35="",0,'CCF (t-1)'!P35)+IF('CPT (t-1)'!P35="",0,'CPT (t-1)'!P35)+IF('JSO (t-1)'!P35="",0,'JSO (t-1)'!P35))</f>
        <v>0</v>
      </c>
      <c r="Q35" s="252">
        <f>IF($C35="","",IF('DUOS (t-1)'!Q35="",0,'DUOS (t-1)'!Q35)+IF('TUOS (t-1)'!Q35="",0,'TUOS (t-1)'!Q35)+IF('CCF (t-1)'!Q35="",0,'CCF (t-1)'!Q35)+IF('CPT (t-1)'!Q35="",0,'CPT (t-1)'!Q35)+IF('JSO (t-1)'!Q35="",0,'JSO (t-1)'!Q35))</f>
        <v>5.85</v>
      </c>
      <c r="R35" s="252">
        <f>IF($C35="","",IF('DUOS (t-1)'!R35="",0,'DUOS (t-1)'!R35)+IF('TUOS (t-1)'!R35="",0,'TUOS (t-1)'!R35)+IF('CCF (t-1)'!R35="",0,'CCF (t-1)'!R35)+IF('CPT (t-1)'!R35="",0,'CPT (t-1)'!R35)+IF('JSO (t-1)'!R35="",0,'JSO (t-1)'!R35))</f>
        <v>0</v>
      </c>
      <c r="S35" s="252">
        <f>IF($C35="","",IF('DUOS (t-1)'!S35="",0,'DUOS (t-1)'!S35)+IF('TUOS (t-1)'!S35="",0,'TUOS (t-1)'!S35)+IF('CCF (t-1)'!S35="",0,'CCF (t-1)'!S35)+IF('CPT (t-1)'!S35="",0,'CPT (t-1)'!S35)+IF('JSO (t-1)'!S35="",0,'JSO (t-1)'!S35))</f>
        <v>5.85</v>
      </c>
      <c r="T35" s="198"/>
      <c r="U35" s="198"/>
      <c r="V35" s="198"/>
      <c r="W35" s="198"/>
      <c r="X35" s="198"/>
      <c r="Y35" s="198"/>
      <c r="Z35" s="198"/>
      <c r="AA35" s="198"/>
      <c r="AB35" s="205"/>
      <c r="AC35" s="213">
        <f>IFERROR($G35*'Q (t)'!$G35/1000,0)</f>
        <v>6503.25</v>
      </c>
      <c r="AD35" s="213">
        <f>SUMPRODUCT($H35:$O35,'Q (t)'!$H35:$O35)/100</f>
        <v>22649.25</v>
      </c>
      <c r="AE35" s="213">
        <f>SUMPRODUCT($P35:$W35,'Q (t)'!$P35:$W35)/1000</f>
        <v>17550</v>
      </c>
      <c r="AF35" s="213">
        <f>SUMPRODUCT($X35:$AA35,'Q (t)'!$X35:$AA35)/1000</f>
        <v>0</v>
      </c>
      <c r="AG35" s="213">
        <f>SUM(AC35:AF35)</f>
        <v>46702.5</v>
      </c>
    </row>
    <row r="36" spans="1:33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51">
        <f>IF($C36="","",IF('DUOS (t-1)'!G36="",0,'DUOS (t-1)'!G36)+IF('TUOS (t-1)'!G36="",0,'TUOS (t-1)'!G36)+IF('CCF (t-1)'!G36="",0,'CCF (t-1)'!G36)+IF('CPT (t-1)'!G36="",0,'CPT (t-1)'!G36)+IF('JSO (t-1)'!G36="",0,'JSO (t-1)'!G36))</f>
        <v>633750</v>
      </c>
      <c r="H36" s="252">
        <f>IF($C36="","",IF('DUOS (t-1)'!H36="",0,'DUOS (t-1)'!H36)+IF('TUOS (t-1)'!H36="",0,'TUOS (t-1)'!H36)+IF('CCF (t-1)'!H36="",0,'CCF (t-1)'!H36)+IF('CPT (t-1)'!H36="",0,'CPT (t-1)'!H36)+IF('JSO (t-1)'!H36="",0,'JSO (t-1)'!H36))</f>
        <v>0</v>
      </c>
      <c r="I36" s="252">
        <f>IF($C36="","",IF('DUOS (t-1)'!I36="",0,'DUOS (t-1)'!I36)+IF('TUOS (t-1)'!I36="",0,'TUOS (t-1)'!I36)+IF('CCF (t-1)'!I36="",0,'CCF (t-1)'!I36)+IF('CPT (t-1)'!I36="",0,'CPT (t-1)'!I36)+IF('JSO (t-1)'!I36="",0,'JSO (t-1)'!I36))</f>
        <v>2.5545</v>
      </c>
      <c r="J36" s="252">
        <f>IF($C36="","",IF('DUOS (t-1)'!J36="",0,'DUOS (t-1)'!J36)+IF('TUOS (t-1)'!J36="",0,'TUOS (t-1)'!J36)+IF('CCF (t-1)'!J36="",0,'CCF (t-1)'!J36)+IF('CPT (t-1)'!J36="",0,'CPT (t-1)'!J36)+IF('JSO (t-1)'!J36="",0,'JSO (t-1)'!J36))</f>
        <v>2.0670000000000002</v>
      </c>
      <c r="K36" s="252">
        <f>IF($C36="","",IF('DUOS (t-1)'!K36="",0,'DUOS (t-1)'!K36)+IF('TUOS (t-1)'!K36="",0,'TUOS (t-1)'!K36)+IF('CCF (t-1)'!K36="",0,'CCF (t-1)'!K36)+IF('CPT (t-1)'!K36="",0,'CPT (t-1)'!K36)+IF('JSO (t-1)'!K36="",0,'JSO (t-1)'!K36))</f>
        <v>0.70200000000000007</v>
      </c>
      <c r="L36" s="252">
        <f>IF($C36="","",IF('DUOS (t-1)'!L36="",0,'DUOS (t-1)'!L36)+IF('TUOS (t-1)'!L36="",0,'TUOS (t-1)'!L36)+IF('CCF (t-1)'!L36="",0,'CCF (t-1)'!L36)+IF('CPT (t-1)'!L36="",0,'CPT (t-1)'!L36)+IF('JSO (t-1)'!L36="",0,'JSO (t-1)'!L36))</f>
        <v>0</v>
      </c>
      <c r="M36" s="252">
        <f>IF($C36="","",IF('DUOS (t-1)'!M36="",0,'DUOS (t-1)'!M36)+IF('TUOS (t-1)'!M36="",0,'TUOS (t-1)'!M36)+IF('CCF (t-1)'!M36="",0,'CCF (t-1)'!M36)+IF('CPT (t-1)'!M36="",0,'CPT (t-1)'!M36)+IF('JSO (t-1)'!M36="",0,'JSO (t-1)'!M36))</f>
        <v>0</v>
      </c>
      <c r="N36" s="252">
        <f>IF($C36="","",IF('DUOS (t-1)'!N36="",0,'DUOS (t-1)'!N36)+IF('TUOS (t-1)'!N36="",0,'TUOS (t-1)'!N36)+IF('CCF (t-1)'!N36="",0,'CCF (t-1)'!N36)+IF('CPT (t-1)'!N36="",0,'CPT (t-1)'!N36)+IF('JSO (t-1)'!N36="",0,'JSO (t-1)'!N36))</f>
        <v>0</v>
      </c>
      <c r="O36" s="252">
        <f>IF($C36="","",IF('DUOS (t-1)'!O36="",0,'DUOS (t-1)'!O36)+IF('TUOS (t-1)'!O36="",0,'TUOS (t-1)'!O36)+IF('CCF (t-1)'!O36="",0,'CCF (t-1)'!O36)+IF('CPT (t-1)'!O36="",0,'CPT (t-1)'!O36)+IF('JSO (t-1)'!O36="",0,'JSO (t-1)'!O36))</f>
        <v>0</v>
      </c>
      <c r="P36" s="252">
        <f>IF($C36="","",IF('DUOS (t-1)'!P36="",0,'DUOS (t-1)'!P36)+IF('TUOS (t-1)'!P36="",0,'TUOS (t-1)'!P36)+IF('CCF (t-1)'!P36="",0,'CCF (t-1)'!P36)+IF('CPT (t-1)'!P36="",0,'CPT (t-1)'!P36)+IF('JSO (t-1)'!P36="",0,'JSO (t-1)'!P36))</f>
        <v>0</v>
      </c>
      <c r="Q36" s="252">
        <f>IF($C36="","",IF('DUOS (t-1)'!Q36="",0,'DUOS (t-1)'!Q36)+IF('TUOS (t-1)'!Q36="",0,'TUOS (t-1)'!Q36)+IF('CCF (t-1)'!Q36="",0,'CCF (t-1)'!Q36)+IF('CPT (t-1)'!Q36="",0,'CPT (t-1)'!Q36)+IF('JSO (t-1)'!Q36="",0,'JSO (t-1)'!Q36))</f>
        <v>5.85</v>
      </c>
      <c r="R36" s="252">
        <f>IF($C36="","",IF('DUOS (t-1)'!R36="",0,'DUOS (t-1)'!R36)+IF('TUOS (t-1)'!R36="",0,'TUOS (t-1)'!R36)+IF('CCF (t-1)'!R36="",0,'CCF (t-1)'!R36)+IF('CPT (t-1)'!R36="",0,'CPT (t-1)'!R36)+IF('JSO (t-1)'!R36="",0,'JSO (t-1)'!R36))</f>
        <v>0</v>
      </c>
      <c r="S36" s="252">
        <f>IF($C36="","",IF('DUOS (t-1)'!S36="",0,'DUOS (t-1)'!S36)+IF('TUOS (t-1)'!S36="",0,'TUOS (t-1)'!S36)+IF('CCF (t-1)'!S36="",0,'CCF (t-1)'!S36)+IF('CPT (t-1)'!S36="",0,'CPT (t-1)'!S36)+IF('JSO (t-1)'!S36="",0,'JSO (t-1)'!S36))</f>
        <v>5.85</v>
      </c>
      <c r="T36" s="198"/>
      <c r="U36" s="198"/>
      <c r="V36" s="198"/>
      <c r="W36" s="198"/>
      <c r="X36" s="198"/>
      <c r="Y36" s="198"/>
      <c r="Z36" s="198"/>
      <c r="AA36" s="198"/>
      <c r="AB36" s="205"/>
      <c r="AC36" s="213">
        <f>IFERROR($G36*'Q (t)'!$G36/1000,0)</f>
        <v>633.75</v>
      </c>
      <c r="AD36" s="213">
        <f>SUMPRODUCT($H36:$O36,'Q (t)'!$H36:$O36)/100</f>
        <v>1679.925</v>
      </c>
      <c r="AE36" s="213">
        <f>SUMPRODUCT($P36:$W36,'Q (t)'!$P36:$W36)/1000</f>
        <v>1755</v>
      </c>
      <c r="AF36" s="213">
        <f>SUMPRODUCT($X36:$AA36,'Q (t)'!$X36:$AA36)/1000</f>
        <v>0</v>
      </c>
      <c r="AG36" s="213">
        <f t="shared" ref="AG36:AG46" si="1">SUM(AC36:AF36)</f>
        <v>4068.6750000000002</v>
      </c>
    </row>
    <row r="37" spans="1:33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51">
        <f>IF($C37="","",IF('DUOS (t-1)'!G37="",0,'DUOS (t-1)'!G37)+IF('TUOS (t-1)'!G37="",0,'TUOS (t-1)'!G37)+IF('CCF (t-1)'!G37="",0,'CCF (t-1)'!G37)+IF('CPT (t-1)'!G37="",0,'CPT (t-1)'!G37)+IF('JSO (t-1)'!G37="",0,'JSO (t-1)'!G37))</f>
        <v>633750</v>
      </c>
      <c r="H37" s="252">
        <f>IF($C37="","",IF('DUOS (t-1)'!H37="",0,'DUOS (t-1)'!H37)+IF('TUOS (t-1)'!H37="",0,'TUOS (t-1)'!H37)+IF('CCF (t-1)'!H37="",0,'CCF (t-1)'!H37)+IF('CPT (t-1)'!H37="",0,'CPT (t-1)'!H37)+IF('JSO (t-1)'!H37="",0,'JSO (t-1)'!H37))</f>
        <v>0</v>
      </c>
      <c r="I37" s="252">
        <f>IF($C37="","",IF('DUOS (t-1)'!I37="",0,'DUOS (t-1)'!I37)+IF('TUOS (t-1)'!I37="",0,'TUOS (t-1)'!I37)+IF('CCF (t-1)'!I37="",0,'CCF (t-1)'!I37)+IF('CPT (t-1)'!I37="",0,'CPT (t-1)'!I37)+IF('JSO (t-1)'!I37="",0,'JSO (t-1)'!I37))</f>
        <v>2.5545</v>
      </c>
      <c r="J37" s="252">
        <f>IF($C37="","",IF('DUOS (t-1)'!J37="",0,'DUOS (t-1)'!J37)+IF('TUOS (t-1)'!J37="",0,'TUOS (t-1)'!J37)+IF('CCF (t-1)'!J37="",0,'CCF (t-1)'!J37)+IF('CPT (t-1)'!J37="",0,'CPT (t-1)'!J37)+IF('JSO (t-1)'!J37="",0,'JSO (t-1)'!J37))</f>
        <v>2.0670000000000002</v>
      </c>
      <c r="K37" s="252">
        <f>IF($C37="","",IF('DUOS (t-1)'!K37="",0,'DUOS (t-1)'!K37)+IF('TUOS (t-1)'!K37="",0,'TUOS (t-1)'!K37)+IF('CCF (t-1)'!K37="",0,'CCF (t-1)'!K37)+IF('CPT (t-1)'!K37="",0,'CPT (t-1)'!K37)+IF('JSO (t-1)'!K37="",0,'JSO (t-1)'!K37))</f>
        <v>0.70200000000000007</v>
      </c>
      <c r="L37" s="252">
        <f>IF($C37="","",IF('DUOS (t-1)'!L37="",0,'DUOS (t-1)'!L37)+IF('TUOS (t-1)'!L37="",0,'TUOS (t-1)'!L37)+IF('CCF (t-1)'!L37="",0,'CCF (t-1)'!L37)+IF('CPT (t-1)'!L37="",0,'CPT (t-1)'!L37)+IF('JSO (t-1)'!L37="",0,'JSO (t-1)'!L37))</f>
        <v>0</v>
      </c>
      <c r="M37" s="252">
        <f>IF($C37="","",IF('DUOS (t-1)'!M37="",0,'DUOS (t-1)'!M37)+IF('TUOS (t-1)'!M37="",0,'TUOS (t-1)'!M37)+IF('CCF (t-1)'!M37="",0,'CCF (t-1)'!M37)+IF('CPT (t-1)'!M37="",0,'CPT (t-1)'!M37)+IF('JSO (t-1)'!M37="",0,'JSO (t-1)'!M37))</f>
        <v>0</v>
      </c>
      <c r="N37" s="252">
        <f>IF($C37="","",IF('DUOS (t-1)'!N37="",0,'DUOS (t-1)'!N37)+IF('TUOS (t-1)'!N37="",0,'TUOS (t-1)'!N37)+IF('CCF (t-1)'!N37="",0,'CCF (t-1)'!N37)+IF('CPT (t-1)'!N37="",0,'CPT (t-1)'!N37)+IF('JSO (t-1)'!N37="",0,'JSO (t-1)'!N37))</f>
        <v>0</v>
      </c>
      <c r="O37" s="252">
        <f>IF($C37="","",IF('DUOS (t-1)'!O37="",0,'DUOS (t-1)'!O37)+IF('TUOS (t-1)'!O37="",0,'TUOS (t-1)'!O37)+IF('CCF (t-1)'!O37="",0,'CCF (t-1)'!O37)+IF('CPT (t-1)'!O37="",0,'CPT (t-1)'!O37)+IF('JSO (t-1)'!O37="",0,'JSO (t-1)'!O37))</f>
        <v>0</v>
      </c>
      <c r="P37" s="252">
        <f>IF($C37="","",IF('DUOS (t-1)'!P37="",0,'DUOS (t-1)'!P37)+IF('TUOS (t-1)'!P37="",0,'TUOS (t-1)'!P37)+IF('CCF (t-1)'!P37="",0,'CCF (t-1)'!P37)+IF('CPT (t-1)'!P37="",0,'CPT (t-1)'!P37)+IF('JSO (t-1)'!P37="",0,'JSO (t-1)'!P37))</f>
        <v>0</v>
      </c>
      <c r="Q37" s="252">
        <f>IF($C37="","",IF('DUOS (t-1)'!Q37="",0,'DUOS (t-1)'!Q37)+IF('TUOS (t-1)'!Q37="",0,'TUOS (t-1)'!Q37)+IF('CCF (t-1)'!Q37="",0,'CCF (t-1)'!Q37)+IF('CPT (t-1)'!Q37="",0,'CPT (t-1)'!Q37)+IF('JSO (t-1)'!Q37="",0,'JSO (t-1)'!Q37))</f>
        <v>5.85</v>
      </c>
      <c r="R37" s="252">
        <f>IF($C37="","",IF('DUOS (t-1)'!R37="",0,'DUOS (t-1)'!R37)+IF('TUOS (t-1)'!R37="",0,'TUOS (t-1)'!R37)+IF('CCF (t-1)'!R37="",0,'CCF (t-1)'!R37)+IF('CPT (t-1)'!R37="",0,'CPT (t-1)'!R37)+IF('JSO (t-1)'!R37="",0,'JSO (t-1)'!R37))</f>
        <v>0</v>
      </c>
      <c r="S37" s="252">
        <f>IF($C37="","",IF('DUOS (t-1)'!S37="",0,'DUOS (t-1)'!S37)+IF('TUOS (t-1)'!S37="",0,'TUOS (t-1)'!S37)+IF('CCF (t-1)'!S37="",0,'CCF (t-1)'!S37)+IF('CPT (t-1)'!S37="",0,'CPT (t-1)'!S37)+IF('JSO (t-1)'!S37="",0,'JSO (t-1)'!S37))</f>
        <v>5.85</v>
      </c>
      <c r="T37" s="198"/>
      <c r="U37" s="198"/>
      <c r="V37" s="198"/>
      <c r="W37" s="198"/>
      <c r="X37" s="198"/>
      <c r="Y37" s="198"/>
      <c r="Z37" s="198"/>
      <c r="AA37" s="198"/>
      <c r="AB37" s="205"/>
      <c r="AC37" s="213">
        <f>IFERROR($G37*'Q (t)'!$G37/1000,0)</f>
        <v>633.75</v>
      </c>
      <c r="AD37" s="213">
        <f>SUMPRODUCT($H37:$O37,'Q (t)'!$H37:$O37)/100</f>
        <v>1679.925</v>
      </c>
      <c r="AE37" s="213">
        <f>SUMPRODUCT($P37:$W37,'Q (t)'!$P37:$W37)/1000</f>
        <v>1755</v>
      </c>
      <c r="AF37" s="213">
        <f>SUMPRODUCT($X37:$AA37,'Q (t)'!$X37:$AA37)/1000</f>
        <v>0</v>
      </c>
      <c r="AG37" s="213">
        <f t="shared" si="1"/>
        <v>4068.6750000000002</v>
      </c>
    </row>
    <row r="38" spans="1:33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51">
        <f>IF($C38="","",IF('DUOS (t-1)'!G38="",0,'DUOS (t-1)'!G38)+IF('TUOS (t-1)'!G38="",0,'TUOS (t-1)'!G38)+IF('CCF (t-1)'!G38="",0,'CCF (t-1)'!G38)+IF('CPT (t-1)'!G38="",0,'CPT (t-1)'!G38)+IF('JSO (t-1)'!G38="",0,'JSO (t-1)'!G38))</f>
        <v>633750</v>
      </c>
      <c r="H38" s="252">
        <f>IF($C38="","",IF('DUOS (t-1)'!H38="",0,'DUOS (t-1)'!H38)+IF('TUOS (t-1)'!H38="",0,'TUOS (t-1)'!H38)+IF('CCF (t-1)'!H38="",0,'CCF (t-1)'!H38)+IF('CPT (t-1)'!H38="",0,'CPT (t-1)'!H38)+IF('JSO (t-1)'!H38="",0,'JSO (t-1)'!H38))</f>
        <v>0</v>
      </c>
      <c r="I38" s="252">
        <f>IF($C38="","",IF('DUOS (t-1)'!I38="",0,'DUOS (t-1)'!I38)+IF('TUOS (t-1)'!I38="",0,'TUOS (t-1)'!I38)+IF('CCF (t-1)'!I38="",0,'CCF (t-1)'!I38)+IF('CPT (t-1)'!I38="",0,'CPT (t-1)'!I38)+IF('JSO (t-1)'!I38="",0,'JSO (t-1)'!I38))</f>
        <v>2.5545</v>
      </c>
      <c r="J38" s="252">
        <f>IF($C38="","",IF('DUOS (t-1)'!J38="",0,'DUOS (t-1)'!J38)+IF('TUOS (t-1)'!J38="",0,'TUOS (t-1)'!J38)+IF('CCF (t-1)'!J38="",0,'CCF (t-1)'!J38)+IF('CPT (t-1)'!J38="",0,'CPT (t-1)'!J38)+IF('JSO (t-1)'!J38="",0,'JSO (t-1)'!J38))</f>
        <v>2.0670000000000002</v>
      </c>
      <c r="K38" s="252">
        <f>IF($C38="","",IF('DUOS (t-1)'!K38="",0,'DUOS (t-1)'!K38)+IF('TUOS (t-1)'!K38="",0,'TUOS (t-1)'!K38)+IF('CCF (t-1)'!K38="",0,'CCF (t-1)'!K38)+IF('CPT (t-1)'!K38="",0,'CPT (t-1)'!K38)+IF('JSO (t-1)'!K38="",0,'JSO (t-1)'!K38))</f>
        <v>0.70200000000000007</v>
      </c>
      <c r="L38" s="252">
        <f>IF($C38="","",IF('DUOS (t-1)'!L38="",0,'DUOS (t-1)'!L38)+IF('TUOS (t-1)'!L38="",0,'TUOS (t-1)'!L38)+IF('CCF (t-1)'!L38="",0,'CCF (t-1)'!L38)+IF('CPT (t-1)'!L38="",0,'CPT (t-1)'!L38)+IF('JSO (t-1)'!L38="",0,'JSO (t-1)'!L38))</f>
        <v>0</v>
      </c>
      <c r="M38" s="252">
        <f>IF($C38="","",IF('DUOS (t-1)'!M38="",0,'DUOS (t-1)'!M38)+IF('TUOS (t-1)'!M38="",0,'TUOS (t-1)'!M38)+IF('CCF (t-1)'!M38="",0,'CCF (t-1)'!M38)+IF('CPT (t-1)'!M38="",0,'CPT (t-1)'!M38)+IF('JSO (t-1)'!M38="",0,'JSO (t-1)'!M38))</f>
        <v>0</v>
      </c>
      <c r="N38" s="252">
        <f>IF($C38="","",IF('DUOS (t-1)'!N38="",0,'DUOS (t-1)'!N38)+IF('TUOS (t-1)'!N38="",0,'TUOS (t-1)'!N38)+IF('CCF (t-1)'!N38="",0,'CCF (t-1)'!N38)+IF('CPT (t-1)'!N38="",0,'CPT (t-1)'!N38)+IF('JSO (t-1)'!N38="",0,'JSO (t-1)'!N38))</f>
        <v>0</v>
      </c>
      <c r="O38" s="252">
        <f>IF($C38="","",IF('DUOS (t-1)'!O38="",0,'DUOS (t-1)'!O38)+IF('TUOS (t-1)'!O38="",0,'TUOS (t-1)'!O38)+IF('CCF (t-1)'!O38="",0,'CCF (t-1)'!O38)+IF('CPT (t-1)'!O38="",0,'CPT (t-1)'!O38)+IF('JSO (t-1)'!O38="",0,'JSO (t-1)'!O38))</f>
        <v>0</v>
      </c>
      <c r="P38" s="252">
        <f>IF($C38="","",IF('DUOS (t-1)'!P38="",0,'DUOS (t-1)'!P38)+IF('TUOS (t-1)'!P38="",0,'TUOS (t-1)'!P38)+IF('CCF (t-1)'!P38="",0,'CCF (t-1)'!P38)+IF('CPT (t-1)'!P38="",0,'CPT (t-1)'!P38)+IF('JSO (t-1)'!P38="",0,'JSO (t-1)'!P38))</f>
        <v>0</v>
      </c>
      <c r="Q38" s="252">
        <f>IF($C38="","",IF('DUOS (t-1)'!Q38="",0,'DUOS (t-1)'!Q38)+IF('TUOS (t-1)'!Q38="",0,'TUOS (t-1)'!Q38)+IF('CCF (t-1)'!Q38="",0,'CCF (t-1)'!Q38)+IF('CPT (t-1)'!Q38="",0,'CPT (t-1)'!Q38)+IF('JSO (t-1)'!Q38="",0,'JSO (t-1)'!Q38))</f>
        <v>5.85</v>
      </c>
      <c r="R38" s="252">
        <f>IF($C38="","",IF('DUOS (t-1)'!R38="",0,'DUOS (t-1)'!R38)+IF('TUOS (t-1)'!R38="",0,'TUOS (t-1)'!R38)+IF('CCF (t-1)'!R38="",0,'CCF (t-1)'!R38)+IF('CPT (t-1)'!R38="",0,'CPT (t-1)'!R38)+IF('JSO (t-1)'!R38="",0,'JSO (t-1)'!R38))</f>
        <v>0</v>
      </c>
      <c r="S38" s="252">
        <f>IF($C38="","",IF('DUOS (t-1)'!S38="",0,'DUOS (t-1)'!S38)+IF('TUOS (t-1)'!S38="",0,'TUOS (t-1)'!S38)+IF('CCF (t-1)'!S38="",0,'CCF (t-1)'!S38)+IF('CPT (t-1)'!S38="",0,'CPT (t-1)'!S38)+IF('JSO (t-1)'!S38="",0,'JSO (t-1)'!S38))</f>
        <v>5.85</v>
      </c>
      <c r="T38" s="198"/>
      <c r="U38" s="198"/>
      <c r="V38" s="198"/>
      <c r="W38" s="198"/>
      <c r="X38" s="198"/>
      <c r="Y38" s="198"/>
      <c r="Z38" s="198"/>
      <c r="AA38" s="198"/>
      <c r="AB38" s="205"/>
      <c r="AC38" s="213">
        <f>IFERROR($G38*'Q (t)'!$G38/1000,0)</f>
        <v>633.75</v>
      </c>
      <c r="AD38" s="213">
        <f>SUMPRODUCT($H38:$O38,'Q (t)'!$H38:$O38)/100</f>
        <v>1679.925</v>
      </c>
      <c r="AE38" s="213">
        <f>SUMPRODUCT($P38:$W38,'Q (t)'!$P38:$W38)/1000</f>
        <v>1755</v>
      </c>
      <c r="AF38" s="213">
        <f>SUMPRODUCT($X38:$AA38,'Q (t)'!$X38:$AA38)/1000</f>
        <v>0</v>
      </c>
      <c r="AG38" s="213">
        <f t="shared" si="1"/>
        <v>4068.6750000000002</v>
      </c>
    </row>
    <row r="39" spans="1:33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51">
        <f>IF($C39="","",IF('DUOS (t-1)'!G39="",0,'DUOS (t-1)'!G39)+IF('TUOS (t-1)'!G39="",0,'TUOS (t-1)'!G39)+IF('CCF (t-1)'!G39="",0,'CCF (t-1)'!G39)+IF('CPT (t-1)'!G39="",0,'CPT (t-1)'!G39)+IF('JSO (t-1)'!G39="",0,'JSO (t-1)'!G39))</f>
        <v>633750</v>
      </c>
      <c r="H39" s="252">
        <f>IF($C39="","",IF('DUOS (t-1)'!H39="",0,'DUOS (t-1)'!H39)+IF('TUOS (t-1)'!H39="",0,'TUOS (t-1)'!H39)+IF('CCF (t-1)'!H39="",0,'CCF (t-1)'!H39)+IF('CPT (t-1)'!H39="",0,'CPT (t-1)'!H39)+IF('JSO (t-1)'!H39="",0,'JSO (t-1)'!H39))</f>
        <v>0</v>
      </c>
      <c r="I39" s="252">
        <f>IF($C39="","",IF('DUOS (t-1)'!I39="",0,'DUOS (t-1)'!I39)+IF('TUOS (t-1)'!I39="",0,'TUOS (t-1)'!I39)+IF('CCF (t-1)'!I39="",0,'CCF (t-1)'!I39)+IF('CPT (t-1)'!I39="",0,'CPT (t-1)'!I39)+IF('JSO (t-1)'!I39="",0,'JSO (t-1)'!I39))</f>
        <v>2.5545</v>
      </c>
      <c r="J39" s="252">
        <f>IF($C39="","",IF('DUOS (t-1)'!J39="",0,'DUOS (t-1)'!J39)+IF('TUOS (t-1)'!J39="",0,'TUOS (t-1)'!J39)+IF('CCF (t-1)'!J39="",0,'CCF (t-1)'!J39)+IF('CPT (t-1)'!J39="",0,'CPT (t-1)'!J39)+IF('JSO (t-1)'!J39="",0,'JSO (t-1)'!J39))</f>
        <v>2.0670000000000002</v>
      </c>
      <c r="K39" s="252">
        <f>IF($C39="","",IF('DUOS (t-1)'!K39="",0,'DUOS (t-1)'!K39)+IF('TUOS (t-1)'!K39="",0,'TUOS (t-1)'!K39)+IF('CCF (t-1)'!K39="",0,'CCF (t-1)'!K39)+IF('CPT (t-1)'!K39="",0,'CPT (t-1)'!K39)+IF('JSO (t-1)'!K39="",0,'JSO (t-1)'!K39))</f>
        <v>0.70200000000000007</v>
      </c>
      <c r="L39" s="252">
        <f>IF($C39="","",IF('DUOS (t-1)'!L39="",0,'DUOS (t-1)'!L39)+IF('TUOS (t-1)'!L39="",0,'TUOS (t-1)'!L39)+IF('CCF (t-1)'!L39="",0,'CCF (t-1)'!L39)+IF('CPT (t-1)'!L39="",0,'CPT (t-1)'!L39)+IF('JSO (t-1)'!L39="",0,'JSO (t-1)'!L39))</f>
        <v>0</v>
      </c>
      <c r="M39" s="252">
        <f>IF($C39="","",IF('DUOS (t-1)'!M39="",0,'DUOS (t-1)'!M39)+IF('TUOS (t-1)'!M39="",0,'TUOS (t-1)'!M39)+IF('CCF (t-1)'!M39="",0,'CCF (t-1)'!M39)+IF('CPT (t-1)'!M39="",0,'CPT (t-1)'!M39)+IF('JSO (t-1)'!M39="",0,'JSO (t-1)'!M39))</f>
        <v>0</v>
      </c>
      <c r="N39" s="252">
        <f>IF($C39="","",IF('DUOS (t-1)'!N39="",0,'DUOS (t-1)'!N39)+IF('TUOS (t-1)'!N39="",0,'TUOS (t-1)'!N39)+IF('CCF (t-1)'!N39="",0,'CCF (t-1)'!N39)+IF('CPT (t-1)'!N39="",0,'CPT (t-1)'!N39)+IF('JSO (t-1)'!N39="",0,'JSO (t-1)'!N39))</f>
        <v>0</v>
      </c>
      <c r="O39" s="252">
        <f>IF($C39="","",IF('DUOS (t-1)'!O39="",0,'DUOS (t-1)'!O39)+IF('TUOS (t-1)'!O39="",0,'TUOS (t-1)'!O39)+IF('CCF (t-1)'!O39="",0,'CCF (t-1)'!O39)+IF('CPT (t-1)'!O39="",0,'CPT (t-1)'!O39)+IF('JSO (t-1)'!O39="",0,'JSO (t-1)'!O39))</f>
        <v>0</v>
      </c>
      <c r="P39" s="252">
        <f>IF($C39="","",IF('DUOS (t-1)'!P39="",0,'DUOS (t-1)'!P39)+IF('TUOS (t-1)'!P39="",0,'TUOS (t-1)'!P39)+IF('CCF (t-1)'!P39="",0,'CCF (t-1)'!P39)+IF('CPT (t-1)'!P39="",0,'CPT (t-1)'!P39)+IF('JSO (t-1)'!P39="",0,'JSO (t-1)'!P39))</f>
        <v>0</v>
      </c>
      <c r="Q39" s="252">
        <f>IF($C39="","",IF('DUOS (t-1)'!Q39="",0,'DUOS (t-1)'!Q39)+IF('TUOS (t-1)'!Q39="",0,'TUOS (t-1)'!Q39)+IF('CCF (t-1)'!Q39="",0,'CCF (t-1)'!Q39)+IF('CPT (t-1)'!Q39="",0,'CPT (t-1)'!Q39)+IF('JSO (t-1)'!Q39="",0,'JSO (t-1)'!Q39))</f>
        <v>5.85</v>
      </c>
      <c r="R39" s="252">
        <f>IF($C39="","",IF('DUOS (t-1)'!R39="",0,'DUOS (t-1)'!R39)+IF('TUOS (t-1)'!R39="",0,'TUOS (t-1)'!R39)+IF('CCF (t-1)'!R39="",0,'CCF (t-1)'!R39)+IF('CPT (t-1)'!R39="",0,'CPT (t-1)'!R39)+IF('JSO (t-1)'!R39="",0,'JSO (t-1)'!R39))</f>
        <v>0</v>
      </c>
      <c r="S39" s="252">
        <f>IF($C39="","",IF('DUOS (t-1)'!S39="",0,'DUOS (t-1)'!S39)+IF('TUOS (t-1)'!S39="",0,'TUOS (t-1)'!S39)+IF('CCF (t-1)'!S39="",0,'CCF (t-1)'!S39)+IF('CPT (t-1)'!S39="",0,'CPT (t-1)'!S39)+IF('JSO (t-1)'!S39="",0,'JSO (t-1)'!S39))</f>
        <v>5.85</v>
      </c>
      <c r="T39" s="198"/>
      <c r="U39" s="198"/>
      <c r="V39" s="198"/>
      <c r="W39" s="198"/>
      <c r="X39" s="198"/>
      <c r="Y39" s="198"/>
      <c r="Z39" s="198"/>
      <c r="AA39" s="198"/>
      <c r="AB39" s="205"/>
      <c r="AC39" s="213">
        <f>IFERROR($G39*'Q (t)'!$G39/1000,0)</f>
        <v>633.75</v>
      </c>
      <c r="AD39" s="213">
        <f>SUMPRODUCT($H39:$O39,'Q (t)'!$H39:$O39)/100</f>
        <v>1679.925</v>
      </c>
      <c r="AE39" s="213">
        <f>SUMPRODUCT($P39:$W39,'Q (t)'!$P39:$W39)/1000</f>
        <v>1755</v>
      </c>
      <c r="AF39" s="213">
        <f>SUMPRODUCT($X39:$AA39,'Q (t)'!$X39:$AA39)/1000</f>
        <v>0</v>
      </c>
      <c r="AG39" s="213">
        <f t="shared" si="1"/>
        <v>4068.6750000000002</v>
      </c>
    </row>
    <row r="40" spans="1:33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51">
        <f>IF($C40="","",IF('DUOS (t-1)'!G40="",0,'DUOS (t-1)'!G40)+IF('TUOS (t-1)'!G40="",0,'TUOS (t-1)'!G40)+IF('CCF (t-1)'!G40="",0,'CCF (t-1)'!G40)+IF('CPT (t-1)'!G40="",0,'CPT (t-1)'!G40)+IF('JSO (t-1)'!G40="",0,'JSO (t-1)'!G40))</f>
        <v>633750</v>
      </c>
      <c r="H40" s="252">
        <f>IF($C40="","",IF('DUOS (t-1)'!H40="",0,'DUOS (t-1)'!H40)+IF('TUOS (t-1)'!H40="",0,'TUOS (t-1)'!H40)+IF('CCF (t-1)'!H40="",0,'CCF (t-1)'!H40)+IF('CPT (t-1)'!H40="",0,'CPT (t-1)'!H40)+IF('JSO (t-1)'!H40="",0,'JSO (t-1)'!H40))</f>
        <v>0</v>
      </c>
      <c r="I40" s="252">
        <f>IF($C40="","",IF('DUOS (t-1)'!I40="",0,'DUOS (t-1)'!I40)+IF('TUOS (t-1)'!I40="",0,'TUOS (t-1)'!I40)+IF('CCF (t-1)'!I40="",0,'CCF (t-1)'!I40)+IF('CPT (t-1)'!I40="",0,'CPT (t-1)'!I40)+IF('JSO (t-1)'!I40="",0,'JSO (t-1)'!I40))</f>
        <v>2.5545</v>
      </c>
      <c r="J40" s="252">
        <f>IF($C40="","",IF('DUOS (t-1)'!J40="",0,'DUOS (t-1)'!J40)+IF('TUOS (t-1)'!J40="",0,'TUOS (t-1)'!J40)+IF('CCF (t-1)'!J40="",0,'CCF (t-1)'!J40)+IF('CPT (t-1)'!J40="",0,'CPT (t-1)'!J40)+IF('JSO (t-1)'!J40="",0,'JSO (t-1)'!J40))</f>
        <v>2.0670000000000002</v>
      </c>
      <c r="K40" s="252">
        <f>IF($C40="","",IF('DUOS (t-1)'!K40="",0,'DUOS (t-1)'!K40)+IF('TUOS (t-1)'!K40="",0,'TUOS (t-1)'!K40)+IF('CCF (t-1)'!K40="",0,'CCF (t-1)'!K40)+IF('CPT (t-1)'!K40="",0,'CPT (t-1)'!K40)+IF('JSO (t-1)'!K40="",0,'JSO (t-1)'!K40))</f>
        <v>0.70200000000000007</v>
      </c>
      <c r="L40" s="252">
        <f>IF($C40="","",IF('DUOS (t-1)'!L40="",0,'DUOS (t-1)'!L40)+IF('TUOS (t-1)'!L40="",0,'TUOS (t-1)'!L40)+IF('CCF (t-1)'!L40="",0,'CCF (t-1)'!L40)+IF('CPT (t-1)'!L40="",0,'CPT (t-1)'!L40)+IF('JSO (t-1)'!L40="",0,'JSO (t-1)'!L40))</f>
        <v>0</v>
      </c>
      <c r="M40" s="252">
        <f>IF($C40="","",IF('DUOS (t-1)'!M40="",0,'DUOS (t-1)'!M40)+IF('TUOS (t-1)'!M40="",0,'TUOS (t-1)'!M40)+IF('CCF (t-1)'!M40="",0,'CCF (t-1)'!M40)+IF('CPT (t-1)'!M40="",0,'CPT (t-1)'!M40)+IF('JSO (t-1)'!M40="",0,'JSO (t-1)'!M40))</f>
        <v>0</v>
      </c>
      <c r="N40" s="252">
        <f>IF($C40="","",IF('DUOS (t-1)'!N40="",0,'DUOS (t-1)'!N40)+IF('TUOS (t-1)'!N40="",0,'TUOS (t-1)'!N40)+IF('CCF (t-1)'!N40="",0,'CCF (t-1)'!N40)+IF('CPT (t-1)'!N40="",0,'CPT (t-1)'!N40)+IF('JSO (t-1)'!N40="",0,'JSO (t-1)'!N40))</f>
        <v>0</v>
      </c>
      <c r="O40" s="252">
        <f>IF($C40="","",IF('DUOS (t-1)'!O40="",0,'DUOS (t-1)'!O40)+IF('TUOS (t-1)'!O40="",0,'TUOS (t-1)'!O40)+IF('CCF (t-1)'!O40="",0,'CCF (t-1)'!O40)+IF('CPT (t-1)'!O40="",0,'CPT (t-1)'!O40)+IF('JSO (t-1)'!O40="",0,'JSO (t-1)'!O40))</f>
        <v>0</v>
      </c>
      <c r="P40" s="252">
        <f>IF($C40="","",IF('DUOS (t-1)'!P40="",0,'DUOS (t-1)'!P40)+IF('TUOS (t-1)'!P40="",0,'TUOS (t-1)'!P40)+IF('CCF (t-1)'!P40="",0,'CCF (t-1)'!P40)+IF('CPT (t-1)'!P40="",0,'CPT (t-1)'!P40)+IF('JSO (t-1)'!P40="",0,'JSO (t-1)'!P40))</f>
        <v>0</v>
      </c>
      <c r="Q40" s="252">
        <f>IF($C40="","",IF('DUOS (t-1)'!Q40="",0,'DUOS (t-1)'!Q40)+IF('TUOS (t-1)'!Q40="",0,'TUOS (t-1)'!Q40)+IF('CCF (t-1)'!Q40="",0,'CCF (t-1)'!Q40)+IF('CPT (t-1)'!Q40="",0,'CPT (t-1)'!Q40)+IF('JSO (t-1)'!Q40="",0,'JSO (t-1)'!Q40))</f>
        <v>5.85</v>
      </c>
      <c r="R40" s="252">
        <f>IF($C40="","",IF('DUOS (t-1)'!R40="",0,'DUOS (t-1)'!R40)+IF('TUOS (t-1)'!R40="",0,'TUOS (t-1)'!R40)+IF('CCF (t-1)'!R40="",0,'CCF (t-1)'!R40)+IF('CPT (t-1)'!R40="",0,'CPT (t-1)'!R40)+IF('JSO (t-1)'!R40="",0,'JSO (t-1)'!R40))</f>
        <v>0</v>
      </c>
      <c r="S40" s="252">
        <f>IF($C40="","",IF('DUOS (t-1)'!S40="",0,'DUOS (t-1)'!S40)+IF('TUOS (t-1)'!S40="",0,'TUOS (t-1)'!S40)+IF('CCF (t-1)'!S40="",0,'CCF (t-1)'!S40)+IF('CPT (t-1)'!S40="",0,'CPT (t-1)'!S40)+IF('JSO (t-1)'!S40="",0,'JSO (t-1)'!S40))</f>
        <v>5.85</v>
      </c>
      <c r="T40" s="198"/>
      <c r="U40" s="198"/>
      <c r="V40" s="198"/>
      <c r="W40" s="198"/>
      <c r="X40" s="198"/>
      <c r="Y40" s="198"/>
      <c r="Z40" s="198"/>
      <c r="AA40" s="198"/>
      <c r="AB40" s="205"/>
      <c r="AC40" s="213">
        <f>IFERROR($G40*'Q (t)'!$G40/1000,0)</f>
        <v>633.75</v>
      </c>
      <c r="AD40" s="213">
        <f>SUMPRODUCT($H40:$O40,'Q (t)'!$H40:$O40)/100</f>
        <v>1679.925</v>
      </c>
      <c r="AE40" s="213">
        <f>SUMPRODUCT($P40:$W40,'Q (t)'!$P40:$W40)/1000</f>
        <v>1755</v>
      </c>
      <c r="AF40" s="213">
        <f>SUMPRODUCT($X40:$AA40,'Q (t)'!$X40:$AA40)/1000</f>
        <v>0</v>
      </c>
      <c r="AG40" s="213">
        <f t="shared" si="1"/>
        <v>4068.6750000000002</v>
      </c>
    </row>
    <row r="41" spans="1:33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51">
        <f>IF($C41="","",IF('DUOS (t-1)'!G41="",0,'DUOS (t-1)'!G41)+IF('TUOS (t-1)'!G41="",0,'TUOS (t-1)'!G41)+IF('CCF (t-1)'!G41="",0,'CCF (t-1)'!G41)+IF('CPT (t-1)'!G41="",0,'CPT (t-1)'!G41)+IF('JSO (t-1)'!G41="",0,'JSO (t-1)'!G41))</f>
        <v>633750</v>
      </c>
      <c r="H41" s="252">
        <f>IF($C41="","",IF('DUOS (t-1)'!H41="",0,'DUOS (t-1)'!H41)+IF('TUOS (t-1)'!H41="",0,'TUOS (t-1)'!H41)+IF('CCF (t-1)'!H41="",0,'CCF (t-1)'!H41)+IF('CPT (t-1)'!H41="",0,'CPT (t-1)'!H41)+IF('JSO (t-1)'!H41="",0,'JSO (t-1)'!H41))</f>
        <v>0</v>
      </c>
      <c r="I41" s="252">
        <f>IF($C41="","",IF('DUOS (t-1)'!I41="",0,'DUOS (t-1)'!I41)+IF('TUOS (t-1)'!I41="",0,'TUOS (t-1)'!I41)+IF('CCF (t-1)'!I41="",0,'CCF (t-1)'!I41)+IF('CPT (t-1)'!I41="",0,'CPT (t-1)'!I41)+IF('JSO (t-1)'!I41="",0,'JSO (t-1)'!I41))</f>
        <v>2.5545</v>
      </c>
      <c r="J41" s="252">
        <f>IF($C41="","",IF('DUOS (t-1)'!J41="",0,'DUOS (t-1)'!J41)+IF('TUOS (t-1)'!J41="",0,'TUOS (t-1)'!J41)+IF('CCF (t-1)'!J41="",0,'CCF (t-1)'!J41)+IF('CPT (t-1)'!J41="",0,'CPT (t-1)'!J41)+IF('JSO (t-1)'!J41="",0,'JSO (t-1)'!J41))</f>
        <v>2.0670000000000002</v>
      </c>
      <c r="K41" s="252">
        <f>IF($C41="","",IF('DUOS (t-1)'!K41="",0,'DUOS (t-1)'!K41)+IF('TUOS (t-1)'!K41="",0,'TUOS (t-1)'!K41)+IF('CCF (t-1)'!K41="",0,'CCF (t-1)'!K41)+IF('CPT (t-1)'!K41="",0,'CPT (t-1)'!K41)+IF('JSO (t-1)'!K41="",0,'JSO (t-1)'!K41))</f>
        <v>0.70200000000000007</v>
      </c>
      <c r="L41" s="252">
        <f>IF($C41="","",IF('DUOS (t-1)'!L41="",0,'DUOS (t-1)'!L41)+IF('TUOS (t-1)'!L41="",0,'TUOS (t-1)'!L41)+IF('CCF (t-1)'!L41="",0,'CCF (t-1)'!L41)+IF('CPT (t-1)'!L41="",0,'CPT (t-1)'!L41)+IF('JSO (t-1)'!L41="",0,'JSO (t-1)'!L41))</f>
        <v>0</v>
      </c>
      <c r="M41" s="252">
        <f>IF($C41="","",IF('DUOS (t-1)'!M41="",0,'DUOS (t-1)'!M41)+IF('TUOS (t-1)'!M41="",0,'TUOS (t-1)'!M41)+IF('CCF (t-1)'!M41="",0,'CCF (t-1)'!M41)+IF('CPT (t-1)'!M41="",0,'CPT (t-1)'!M41)+IF('JSO (t-1)'!M41="",0,'JSO (t-1)'!M41))</f>
        <v>0</v>
      </c>
      <c r="N41" s="252">
        <f>IF($C41="","",IF('DUOS (t-1)'!N41="",0,'DUOS (t-1)'!N41)+IF('TUOS (t-1)'!N41="",0,'TUOS (t-1)'!N41)+IF('CCF (t-1)'!N41="",0,'CCF (t-1)'!N41)+IF('CPT (t-1)'!N41="",0,'CPT (t-1)'!N41)+IF('JSO (t-1)'!N41="",0,'JSO (t-1)'!N41))</f>
        <v>0</v>
      </c>
      <c r="O41" s="252">
        <f>IF($C41="","",IF('DUOS (t-1)'!O41="",0,'DUOS (t-1)'!O41)+IF('TUOS (t-1)'!O41="",0,'TUOS (t-1)'!O41)+IF('CCF (t-1)'!O41="",0,'CCF (t-1)'!O41)+IF('CPT (t-1)'!O41="",0,'CPT (t-1)'!O41)+IF('JSO (t-1)'!O41="",0,'JSO (t-1)'!O41))</f>
        <v>0</v>
      </c>
      <c r="P41" s="252">
        <f>IF($C41="","",IF('DUOS (t-1)'!P41="",0,'DUOS (t-1)'!P41)+IF('TUOS (t-1)'!P41="",0,'TUOS (t-1)'!P41)+IF('CCF (t-1)'!P41="",0,'CCF (t-1)'!P41)+IF('CPT (t-1)'!P41="",0,'CPT (t-1)'!P41)+IF('JSO (t-1)'!P41="",0,'JSO (t-1)'!P41))</f>
        <v>0</v>
      </c>
      <c r="Q41" s="252">
        <f>IF($C41="","",IF('DUOS (t-1)'!Q41="",0,'DUOS (t-1)'!Q41)+IF('TUOS (t-1)'!Q41="",0,'TUOS (t-1)'!Q41)+IF('CCF (t-1)'!Q41="",0,'CCF (t-1)'!Q41)+IF('CPT (t-1)'!Q41="",0,'CPT (t-1)'!Q41)+IF('JSO (t-1)'!Q41="",0,'JSO (t-1)'!Q41))</f>
        <v>5.85</v>
      </c>
      <c r="R41" s="252">
        <f>IF($C41="","",IF('DUOS (t-1)'!R41="",0,'DUOS (t-1)'!R41)+IF('TUOS (t-1)'!R41="",0,'TUOS (t-1)'!R41)+IF('CCF (t-1)'!R41="",0,'CCF (t-1)'!R41)+IF('CPT (t-1)'!R41="",0,'CPT (t-1)'!R41)+IF('JSO (t-1)'!R41="",0,'JSO (t-1)'!R41))</f>
        <v>0</v>
      </c>
      <c r="S41" s="252">
        <f>IF($C41="","",IF('DUOS (t-1)'!S41="",0,'DUOS (t-1)'!S41)+IF('TUOS (t-1)'!S41="",0,'TUOS (t-1)'!S41)+IF('CCF (t-1)'!S41="",0,'CCF (t-1)'!S41)+IF('CPT (t-1)'!S41="",0,'CPT (t-1)'!S41)+IF('JSO (t-1)'!S41="",0,'JSO (t-1)'!S41))</f>
        <v>5.85</v>
      </c>
      <c r="T41" s="198"/>
      <c r="U41" s="198"/>
      <c r="V41" s="198"/>
      <c r="W41" s="198"/>
      <c r="X41" s="198"/>
      <c r="Y41" s="198"/>
      <c r="Z41" s="198"/>
      <c r="AA41" s="198"/>
      <c r="AB41" s="205"/>
      <c r="AC41" s="213">
        <f>IFERROR($G41*'Q (t)'!$G41/1000,0)</f>
        <v>633.75</v>
      </c>
      <c r="AD41" s="213">
        <f>SUMPRODUCT($H41:$O41,'Q (t)'!$H41:$O41)/100</f>
        <v>1679.925</v>
      </c>
      <c r="AE41" s="213">
        <f>SUMPRODUCT($P41:$W41,'Q (t)'!$P41:$W41)/1000</f>
        <v>1755</v>
      </c>
      <c r="AF41" s="213">
        <f>SUMPRODUCT($X41:$AA41,'Q (t)'!$X41:$AA41)/1000</f>
        <v>0</v>
      </c>
      <c r="AG41" s="213">
        <f t="shared" si="1"/>
        <v>4068.6750000000002</v>
      </c>
    </row>
    <row r="42" spans="1:33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51">
        <f>IF($C42="","",IF('DUOS (t-1)'!G42="",0,'DUOS (t-1)'!G42)+IF('TUOS (t-1)'!G42="",0,'TUOS (t-1)'!G42)+IF('CCF (t-1)'!G42="",0,'CCF (t-1)'!G42)+IF('CPT (t-1)'!G42="",0,'CPT (t-1)'!G42)+IF('JSO (t-1)'!G42="",0,'JSO (t-1)'!G42))</f>
        <v>633750</v>
      </c>
      <c r="H42" s="252">
        <f>IF($C42="","",IF('DUOS (t-1)'!H42="",0,'DUOS (t-1)'!H42)+IF('TUOS (t-1)'!H42="",0,'TUOS (t-1)'!H42)+IF('CCF (t-1)'!H42="",0,'CCF (t-1)'!H42)+IF('CPT (t-1)'!H42="",0,'CPT (t-1)'!H42)+IF('JSO (t-1)'!H42="",0,'JSO (t-1)'!H42))</f>
        <v>0</v>
      </c>
      <c r="I42" s="252">
        <f>IF($C42="","",IF('DUOS (t-1)'!I42="",0,'DUOS (t-1)'!I42)+IF('TUOS (t-1)'!I42="",0,'TUOS (t-1)'!I42)+IF('CCF (t-1)'!I42="",0,'CCF (t-1)'!I42)+IF('CPT (t-1)'!I42="",0,'CPT (t-1)'!I42)+IF('JSO (t-1)'!I42="",0,'JSO (t-1)'!I42))</f>
        <v>2.5545</v>
      </c>
      <c r="J42" s="252">
        <f>IF($C42="","",IF('DUOS (t-1)'!J42="",0,'DUOS (t-1)'!J42)+IF('TUOS (t-1)'!J42="",0,'TUOS (t-1)'!J42)+IF('CCF (t-1)'!J42="",0,'CCF (t-1)'!J42)+IF('CPT (t-1)'!J42="",0,'CPT (t-1)'!J42)+IF('JSO (t-1)'!J42="",0,'JSO (t-1)'!J42))</f>
        <v>2.0670000000000002</v>
      </c>
      <c r="K42" s="252">
        <f>IF($C42="","",IF('DUOS (t-1)'!K42="",0,'DUOS (t-1)'!K42)+IF('TUOS (t-1)'!K42="",0,'TUOS (t-1)'!K42)+IF('CCF (t-1)'!K42="",0,'CCF (t-1)'!K42)+IF('CPT (t-1)'!K42="",0,'CPT (t-1)'!K42)+IF('JSO (t-1)'!K42="",0,'JSO (t-1)'!K42))</f>
        <v>0.70200000000000007</v>
      </c>
      <c r="L42" s="252">
        <f>IF($C42="","",IF('DUOS (t-1)'!L42="",0,'DUOS (t-1)'!L42)+IF('TUOS (t-1)'!L42="",0,'TUOS (t-1)'!L42)+IF('CCF (t-1)'!L42="",0,'CCF (t-1)'!L42)+IF('CPT (t-1)'!L42="",0,'CPT (t-1)'!L42)+IF('JSO (t-1)'!L42="",0,'JSO (t-1)'!L42))</f>
        <v>0</v>
      </c>
      <c r="M42" s="252">
        <f>IF($C42="","",IF('DUOS (t-1)'!M42="",0,'DUOS (t-1)'!M42)+IF('TUOS (t-1)'!M42="",0,'TUOS (t-1)'!M42)+IF('CCF (t-1)'!M42="",0,'CCF (t-1)'!M42)+IF('CPT (t-1)'!M42="",0,'CPT (t-1)'!M42)+IF('JSO (t-1)'!M42="",0,'JSO (t-1)'!M42))</f>
        <v>0</v>
      </c>
      <c r="N42" s="252">
        <f>IF($C42="","",IF('DUOS (t-1)'!N42="",0,'DUOS (t-1)'!N42)+IF('TUOS (t-1)'!N42="",0,'TUOS (t-1)'!N42)+IF('CCF (t-1)'!N42="",0,'CCF (t-1)'!N42)+IF('CPT (t-1)'!N42="",0,'CPT (t-1)'!N42)+IF('JSO (t-1)'!N42="",0,'JSO (t-1)'!N42))</f>
        <v>0</v>
      </c>
      <c r="O42" s="252">
        <f>IF($C42="","",IF('DUOS (t-1)'!O42="",0,'DUOS (t-1)'!O42)+IF('TUOS (t-1)'!O42="",0,'TUOS (t-1)'!O42)+IF('CCF (t-1)'!O42="",0,'CCF (t-1)'!O42)+IF('CPT (t-1)'!O42="",0,'CPT (t-1)'!O42)+IF('JSO (t-1)'!O42="",0,'JSO (t-1)'!O42))</f>
        <v>0</v>
      </c>
      <c r="P42" s="252">
        <f>IF($C42="","",IF('DUOS (t-1)'!P42="",0,'DUOS (t-1)'!P42)+IF('TUOS (t-1)'!P42="",0,'TUOS (t-1)'!P42)+IF('CCF (t-1)'!P42="",0,'CCF (t-1)'!P42)+IF('CPT (t-1)'!P42="",0,'CPT (t-1)'!P42)+IF('JSO (t-1)'!P42="",0,'JSO (t-1)'!P42))</f>
        <v>0</v>
      </c>
      <c r="Q42" s="252">
        <f>IF($C42="","",IF('DUOS (t-1)'!Q42="",0,'DUOS (t-1)'!Q42)+IF('TUOS (t-1)'!Q42="",0,'TUOS (t-1)'!Q42)+IF('CCF (t-1)'!Q42="",0,'CCF (t-1)'!Q42)+IF('CPT (t-1)'!Q42="",0,'CPT (t-1)'!Q42)+IF('JSO (t-1)'!Q42="",0,'JSO (t-1)'!Q42))</f>
        <v>5.85</v>
      </c>
      <c r="R42" s="252">
        <f>IF($C42="","",IF('DUOS (t-1)'!R42="",0,'DUOS (t-1)'!R42)+IF('TUOS (t-1)'!R42="",0,'TUOS (t-1)'!R42)+IF('CCF (t-1)'!R42="",0,'CCF (t-1)'!R42)+IF('CPT (t-1)'!R42="",0,'CPT (t-1)'!R42)+IF('JSO (t-1)'!R42="",0,'JSO (t-1)'!R42))</f>
        <v>0</v>
      </c>
      <c r="S42" s="252">
        <f>IF($C42="","",IF('DUOS (t-1)'!S42="",0,'DUOS (t-1)'!S42)+IF('TUOS (t-1)'!S42="",0,'TUOS (t-1)'!S42)+IF('CCF (t-1)'!S42="",0,'CCF (t-1)'!S42)+IF('CPT (t-1)'!S42="",0,'CPT (t-1)'!S42)+IF('JSO (t-1)'!S42="",0,'JSO (t-1)'!S42))</f>
        <v>5.85</v>
      </c>
      <c r="T42" s="198"/>
      <c r="U42" s="198"/>
      <c r="V42" s="198"/>
      <c r="W42" s="198"/>
      <c r="X42" s="198"/>
      <c r="Y42" s="198"/>
      <c r="Z42" s="198"/>
      <c r="AA42" s="198"/>
      <c r="AB42" s="205"/>
      <c r="AC42" s="213">
        <f>IFERROR($G42*'Q (t)'!$G42/1000,0)</f>
        <v>633.75</v>
      </c>
      <c r="AD42" s="213">
        <f>SUMPRODUCT($H42:$O42,'Q (t)'!$H42:$O42)/100</f>
        <v>1679.925</v>
      </c>
      <c r="AE42" s="213">
        <f>SUMPRODUCT($P42:$W42,'Q (t)'!$P42:$W42)/1000</f>
        <v>1755</v>
      </c>
      <c r="AF42" s="213">
        <f>SUMPRODUCT($X42:$AA42,'Q (t)'!$X42:$AA42)/1000</f>
        <v>0</v>
      </c>
      <c r="AG42" s="213">
        <f t="shared" si="1"/>
        <v>4068.6750000000002</v>
      </c>
    </row>
    <row r="43" spans="1:33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51">
        <f>IF($C43="","",IF('DUOS (t-1)'!G43="",0,'DUOS (t-1)'!G43)+IF('TUOS (t-1)'!G43="",0,'TUOS (t-1)'!G43)+IF('CCF (t-1)'!G43="",0,'CCF (t-1)'!G43)+IF('CPT (t-1)'!G43="",0,'CPT (t-1)'!G43)+IF('JSO (t-1)'!G43="",0,'JSO (t-1)'!G43))</f>
        <v>633750</v>
      </c>
      <c r="H43" s="252">
        <f>IF($C43="","",IF('DUOS (t-1)'!H43="",0,'DUOS (t-1)'!H43)+IF('TUOS (t-1)'!H43="",0,'TUOS (t-1)'!H43)+IF('CCF (t-1)'!H43="",0,'CCF (t-1)'!H43)+IF('CPT (t-1)'!H43="",0,'CPT (t-1)'!H43)+IF('JSO (t-1)'!H43="",0,'JSO (t-1)'!H43))</f>
        <v>0</v>
      </c>
      <c r="I43" s="252">
        <f>IF($C43="","",IF('DUOS (t-1)'!I43="",0,'DUOS (t-1)'!I43)+IF('TUOS (t-1)'!I43="",0,'TUOS (t-1)'!I43)+IF('CCF (t-1)'!I43="",0,'CCF (t-1)'!I43)+IF('CPT (t-1)'!I43="",0,'CPT (t-1)'!I43)+IF('JSO (t-1)'!I43="",0,'JSO (t-1)'!I43))</f>
        <v>2.5545</v>
      </c>
      <c r="J43" s="252">
        <f>IF($C43="","",IF('DUOS (t-1)'!J43="",0,'DUOS (t-1)'!J43)+IF('TUOS (t-1)'!J43="",0,'TUOS (t-1)'!J43)+IF('CCF (t-1)'!J43="",0,'CCF (t-1)'!J43)+IF('CPT (t-1)'!J43="",0,'CPT (t-1)'!J43)+IF('JSO (t-1)'!J43="",0,'JSO (t-1)'!J43))</f>
        <v>2.0670000000000002</v>
      </c>
      <c r="K43" s="252">
        <f>IF($C43="","",IF('DUOS (t-1)'!K43="",0,'DUOS (t-1)'!K43)+IF('TUOS (t-1)'!K43="",0,'TUOS (t-1)'!K43)+IF('CCF (t-1)'!K43="",0,'CCF (t-1)'!K43)+IF('CPT (t-1)'!K43="",0,'CPT (t-1)'!K43)+IF('JSO (t-1)'!K43="",0,'JSO (t-1)'!K43))</f>
        <v>0.70200000000000007</v>
      </c>
      <c r="L43" s="252">
        <f>IF($C43="","",IF('DUOS (t-1)'!L43="",0,'DUOS (t-1)'!L43)+IF('TUOS (t-1)'!L43="",0,'TUOS (t-1)'!L43)+IF('CCF (t-1)'!L43="",0,'CCF (t-1)'!L43)+IF('CPT (t-1)'!L43="",0,'CPT (t-1)'!L43)+IF('JSO (t-1)'!L43="",0,'JSO (t-1)'!L43))</f>
        <v>0</v>
      </c>
      <c r="M43" s="252">
        <f>IF($C43="","",IF('DUOS (t-1)'!M43="",0,'DUOS (t-1)'!M43)+IF('TUOS (t-1)'!M43="",0,'TUOS (t-1)'!M43)+IF('CCF (t-1)'!M43="",0,'CCF (t-1)'!M43)+IF('CPT (t-1)'!M43="",0,'CPT (t-1)'!M43)+IF('JSO (t-1)'!M43="",0,'JSO (t-1)'!M43))</f>
        <v>0</v>
      </c>
      <c r="N43" s="252">
        <f>IF($C43="","",IF('DUOS (t-1)'!N43="",0,'DUOS (t-1)'!N43)+IF('TUOS (t-1)'!N43="",0,'TUOS (t-1)'!N43)+IF('CCF (t-1)'!N43="",0,'CCF (t-1)'!N43)+IF('CPT (t-1)'!N43="",0,'CPT (t-1)'!N43)+IF('JSO (t-1)'!N43="",0,'JSO (t-1)'!N43))</f>
        <v>0</v>
      </c>
      <c r="O43" s="252">
        <f>IF($C43="","",IF('DUOS (t-1)'!O43="",0,'DUOS (t-1)'!O43)+IF('TUOS (t-1)'!O43="",0,'TUOS (t-1)'!O43)+IF('CCF (t-1)'!O43="",0,'CCF (t-1)'!O43)+IF('CPT (t-1)'!O43="",0,'CPT (t-1)'!O43)+IF('JSO (t-1)'!O43="",0,'JSO (t-1)'!O43))</f>
        <v>0</v>
      </c>
      <c r="P43" s="252">
        <f>IF($C43="","",IF('DUOS (t-1)'!P43="",0,'DUOS (t-1)'!P43)+IF('TUOS (t-1)'!P43="",0,'TUOS (t-1)'!P43)+IF('CCF (t-1)'!P43="",0,'CCF (t-1)'!P43)+IF('CPT (t-1)'!P43="",0,'CPT (t-1)'!P43)+IF('JSO (t-1)'!P43="",0,'JSO (t-1)'!P43))</f>
        <v>0</v>
      </c>
      <c r="Q43" s="252">
        <f>IF($C43="","",IF('DUOS (t-1)'!Q43="",0,'DUOS (t-1)'!Q43)+IF('TUOS (t-1)'!Q43="",0,'TUOS (t-1)'!Q43)+IF('CCF (t-1)'!Q43="",0,'CCF (t-1)'!Q43)+IF('CPT (t-1)'!Q43="",0,'CPT (t-1)'!Q43)+IF('JSO (t-1)'!Q43="",0,'JSO (t-1)'!Q43))</f>
        <v>5.85</v>
      </c>
      <c r="R43" s="252">
        <f>IF($C43="","",IF('DUOS (t-1)'!R43="",0,'DUOS (t-1)'!R43)+IF('TUOS (t-1)'!R43="",0,'TUOS (t-1)'!R43)+IF('CCF (t-1)'!R43="",0,'CCF (t-1)'!R43)+IF('CPT (t-1)'!R43="",0,'CPT (t-1)'!R43)+IF('JSO (t-1)'!R43="",0,'JSO (t-1)'!R43))</f>
        <v>0</v>
      </c>
      <c r="S43" s="252">
        <f>IF($C43="","",IF('DUOS (t-1)'!S43="",0,'DUOS (t-1)'!S43)+IF('TUOS (t-1)'!S43="",0,'TUOS (t-1)'!S43)+IF('CCF (t-1)'!S43="",0,'CCF (t-1)'!S43)+IF('CPT (t-1)'!S43="",0,'CPT (t-1)'!S43)+IF('JSO (t-1)'!S43="",0,'JSO (t-1)'!S43))</f>
        <v>5.85</v>
      </c>
      <c r="T43" s="198"/>
      <c r="U43" s="198"/>
      <c r="V43" s="198"/>
      <c r="W43" s="198"/>
      <c r="X43" s="198"/>
      <c r="Y43" s="198"/>
      <c r="Z43" s="198"/>
      <c r="AA43" s="198"/>
      <c r="AB43" s="205"/>
      <c r="AC43" s="213">
        <f>IFERROR($G43*'Q (t)'!$G43/1000,0)</f>
        <v>633.75</v>
      </c>
      <c r="AD43" s="213">
        <f>SUMPRODUCT($H43:$O43,'Q (t)'!$H43:$O43)/100</f>
        <v>1679.925</v>
      </c>
      <c r="AE43" s="213">
        <f>SUMPRODUCT($P43:$W43,'Q (t)'!$P43:$W43)/1000</f>
        <v>1755</v>
      </c>
      <c r="AF43" s="213">
        <f>SUMPRODUCT($X43:$AA43,'Q (t)'!$X43:$AA43)/1000</f>
        <v>0</v>
      </c>
      <c r="AG43" s="213">
        <f t="shared" si="1"/>
        <v>4068.6750000000002</v>
      </c>
    </row>
    <row r="44" spans="1:33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51">
        <f>IF($C44="","",IF('DUOS (t-1)'!G44="",0,'DUOS (t-1)'!G44)+IF('TUOS (t-1)'!G44="",0,'TUOS (t-1)'!G44)+IF('CCF (t-1)'!G44="",0,'CCF (t-1)'!G44)+IF('CPT (t-1)'!G44="",0,'CPT (t-1)'!G44)+IF('JSO (t-1)'!G44="",0,'JSO (t-1)'!G44))</f>
        <v>633750</v>
      </c>
      <c r="H44" s="252">
        <f>IF($C44="","",IF('DUOS (t-1)'!H44="",0,'DUOS (t-1)'!H44)+IF('TUOS (t-1)'!H44="",0,'TUOS (t-1)'!H44)+IF('CCF (t-1)'!H44="",0,'CCF (t-1)'!H44)+IF('CPT (t-1)'!H44="",0,'CPT (t-1)'!H44)+IF('JSO (t-1)'!H44="",0,'JSO (t-1)'!H44))</f>
        <v>0</v>
      </c>
      <c r="I44" s="252">
        <f>IF($C44="","",IF('DUOS (t-1)'!I44="",0,'DUOS (t-1)'!I44)+IF('TUOS (t-1)'!I44="",0,'TUOS (t-1)'!I44)+IF('CCF (t-1)'!I44="",0,'CCF (t-1)'!I44)+IF('CPT (t-1)'!I44="",0,'CPT (t-1)'!I44)+IF('JSO (t-1)'!I44="",0,'JSO (t-1)'!I44))</f>
        <v>2.5545</v>
      </c>
      <c r="J44" s="252">
        <f>IF($C44="","",IF('DUOS (t-1)'!J44="",0,'DUOS (t-1)'!J44)+IF('TUOS (t-1)'!J44="",0,'TUOS (t-1)'!J44)+IF('CCF (t-1)'!J44="",0,'CCF (t-1)'!J44)+IF('CPT (t-1)'!J44="",0,'CPT (t-1)'!J44)+IF('JSO (t-1)'!J44="",0,'JSO (t-1)'!J44))</f>
        <v>2.0670000000000002</v>
      </c>
      <c r="K44" s="252">
        <f>IF($C44="","",IF('DUOS (t-1)'!K44="",0,'DUOS (t-1)'!K44)+IF('TUOS (t-1)'!K44="",0,'TUOS (t-1)'!K44)+IF('CCF (t-1)'!K44="",0,'CCF (t-1)'!K44)+IF('CPT (t-1)'!K44="",0,'CPT (t-1)'!K44)+IF('JSO (t-1)'!K44="",0,'JSO (t-1)'!K44))</f>
        <v>0.70200000000000007</v>
      </c>
      <c r="L44" s="252">
        <f>IF($C44="","",IF('DUOS (t-1)'!L44="",0,'DUOS (t-1)'!L44)+IF('TUOS (t-1)'!L44="",0,'TUOS (t-1)'!L44)+IF('CCF (t-1)'!L44="",0,'CCF (t-1)'!L44)+IF('CPT (t-1)'!L44="",0,'CPT (t-1)'!L44)+IF('JSO (t-1)'!L44="",0,'JSO (t-1)'!L44))</f>
        <v>0</v>
      </c>
      <c r="M44" s="252">
        <f>IF($C44="","",IF('DUOS (t-1)'!M44="",0,'DUOS (t-1)'!M44)+IF('TUOS (t-1)'!M44="",0,'TUOS (t-1)'!M44)+IF('CCF (t-1)'!M44="",0,'CCF (t-1)'!M44)+IF('CPT (t-1)'!M44="",0,'CPT (t-1)'!M44)+IF('JSO (t-1)'!M44="",0,'JSO (t-1)'!M44))</f>
        <v>0</v>
      </c>
      <c r="N44" s="252">
        <f>IF($C44="","",IF('DUOS (t-1)'!N44="",0,'DUOS (t-1)'!N44)+IF('TUOS (t-1)'!N44="",0,'TUOS (t-1)'!N44)+IF('CCF (t-1)'!N44="",0,'CCF (t-1)'!N44)+IF('CPT (t-1)'!N44="",0,'CPT (t-1)'!N44)+IF('JSO (t-1)'!N44="",0,'JSO (t-1)'!N44))</f>
        <v>0</v>
      </c>
      <c r="O44" s="252">
        <f>IF($C44="","",IF('DUOS (t-1)'!O44="",0,'DUOS (t-1)'!O44)+IF('TUOS (t-1)'!O44="",0,'TUOS (t-1)'!O44)+IF('CCF (t-1)'!O44="",0,'CCF (t-1)'!O44)+IF('CPT (t-1)'!O44="",0,'CPT (t-1)'!O44)+IF('JSO (t-1)'!O44="",0,'JSO (t-1)'!O44))</f>
        <v>0</v>
      </c>
      <c r="P44" s="252">
        <f>IF($C44="","",IF('DUOS (t-1)'!P44="",0,'DUOS (t-1)'!P44)+IF('TUOS (t-1)'!P44="",0,'TUOS (t-1)'!P44)+IF('CCF (t-1)'!P44="",0,'CCF (t-1)'!P44)+IF('CPT (t-1)'!P44="",0,'CPT (t-1)'!P44)+IF('JSO (t-1)'!P44="",0,'JSO (t-1)'!P44))</f>
        <v>0</v>
      </c>
      <c r="Q44" s="252">
        <f>IF($C44="","",IF('DUOS (t-1)'!Q44="",0,'DUOS (t-1)'!Q44)+IF('TUOS (t-1)'!Q44="",0,'TUOS (t-1)'!Q44)+IF('CCF (t-1)'!Q44="",0,'CCF (t-1)'!Q44)+IF('CPT (t-1)'!Q44="",0,'CPT (t-1)'!Q44)+IF('JSO (t-1)'!Q44="",0,'JSO (t-1)'!Q44))</f>
        <v>5.85</v>
      </c>
      <c r="R44" s="252">
        <f>IF($C44="","",IF('DUOS (t-1)'!R44="",0,'DUOS (t-1)'!R44)+IF('TUOS (t-1)'!R44="",0,'TUOS (t-1)'!R44)+IF('CCF (t-1)'!R44="",0,'CCF (t-1)'!R44)+IF('CPT (t-1)'!R44="",0,'CPT (t-1)'!R44)+IF('JSO (t-1)'!R44="",0,'JSO (t-1)'!R44))</f>
        <v>0</v>
      </c>
      <c r="S44" s="252">
        <f>IF($C44="","",IF('DUOS (t-1)'!S44="",0,'DUOS (t-1)'!S44)+IF('TUOS (t-1)'!S44="",0,'TUOS (t-1)'!S44)+IF('CCF (t-1)'!S44="",0,'CCF (t-1)'!S44)+IF('CPT (t-1)'!S44="",0,'CPT (t-1)'!S44)+IF('JSO (t-1)'!S44="",0,'JSO (t-1)'!S44))</f>
        <v>5.85</v>
      </c>
      <c r="T44" s="198"/>
      <c r="U44" s="198"/>
      <c r="V44" s="198"/>
      <c r="W44" s="198"/>
      <c r="X44" s="198"/>
      <c r="Y44" s="198"/>
      <c r="Z44" s="198"/>
      <c r="AA44" s="198"/>
      <c r="AB44" s="205"/>
      <c r="AC44" s="213">
        <f>IFERROR($G44*'Q (t)'!$G44/1000,0)</f>
        <v>633.75</v>
      </c>
      <c r="AD44" s="213">
        <f>SUMPRODUCT($H44:$O44,'Q (t)'!$H44:$O44)/100</f>
        <v>1679.925</v>
      </c>
      <c r="AE44" s="213">
        <f>SUMPRODUCT($P44:$W44,'Q (t)'!$P44:$W44)/1000</f>
        <v>1755</v>
      </c>
      <c r="AF44" s="213">
        <f>SUMPRODUCT($X44:$AA44,'Q (t)'!$X44:$AA44)/1000</f>
        <v>0</v>
      </c>
      <c r="AG44" s="213">
        <f t="shared" si="1"/>
        <v>4068.6750000000002</v>
      </c>
    </row>
    <row r="45" spans="1:33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51" t="str">
        <f>IF($C45="","",IF('DUOS (t-1)'!G45="",0,'DUOS (t-1)'!G45)+IF('TUOS (t-1)'!G45="",0,'TUOS (t-1)'!G45)+IF('CCF (t-1)'!G45="",0,'CCF (t-1)'!G45)+IF('CPT (t-1)'!G45="",0,'CPT (t-1)'!G45)+IF('JSO (t-1)'!G45="",0,'JSO (t-1)'!G45))</f>
        <v/>
      </c>
      <c r="H45" s="252" t="str">
        <f>IF($C45="","",IF('DUOS (t-1)'!H45="",0,'DUOS (t-1)'!H45)+IF('TUOS (t-1)'!H45="",0,'TUOS (t-1)'!H45)+IF('CCF (t-1)'!H45="",0,'CCF (t-1)'!H45)+IF('CPT (t-1)'!H45="",0,'CPT (t-1)'!H45)+IF('JSO (t-1)'!H45="",0,'JSO (t-1)'!H45))</f>
        <v/>
      </c>
      <c r="I45" s="252" t="str">
        <f>IF($C45="","",IF('DUOS (t-1)'!I45="",0,'DUOS (t-1)'!I45)+IF('TUOS (t-1)'!I45="",0,'TUOS (t-1)'!I45)+IF('CCF (t-1)'!I45="",0,'CCF (t-1)'!I45)+IF('CPT (t-1)'!I45="",0,'CPT (t-1)'!I45)+IF('JSO (t-1)'!I45="",0,'JSO (t-1)'!I45))</f>
        <v/>
      </c>
      <c r="J45" s="252" t="str">
        <f>IF($C45="","",IF('DUOS (t-1)'!J45="",0,'DUOS (t-1)'!J45)+IF('TUOS (t-1)'!J45="",0,'TUOS (t-1)'!J45)+IF('CCF (t-1)'!J45="",0,'CCF (t-1)'!J45)+IF('CPT (t-1)'!J45="",0,'CPT (t-1)'!J45)+IF('JSO (t-1)'!J45="",0,'JSO (t-1)'!J45))</f>
        <v/>
      </c>
      <c r="K45" s="252" t="str">
        <f>IF($C45="","",IF('DUOS (t-1)'!K45="",0,'DUOS (t-1)'!K45)+IF('TUOS (t-1)'!K45="",0,'TUOS (t-1)'!K45)+IF('CCF (t-1)'!K45="",0,'CCF (t-1)'!K45)+IF('CPT (t-1)'!K45="",0,'CPT (t-1)'!K45)+IF('JSO (t-1)'!K45="",0,'JSO (t-1)'!K45))</f>
        <v/>
      </c>
      <c r="L45" s="252" t="str">
        <f>IF($C45="","",IF('DUOS (t-1)'!L45="",0,'DUOS (t-1)'!L45)+IF('TUOS (t-1)'!L45="",0,'TUOS (t-1)'!L45)+IF('CCF (t-1)'!L45="",0,'CCF (t-1)'!L45)+IF('CPT (t-1)'!L45="",0,'CPT (t-1)'!L45)+IF('JSO (t-1)'!L45="",0,'JSO (t-1)'!L45))</f>
        <v/>
      </c>
      <c r="M45" s="252" t="str">
        <f>IF($C45="","",IF('DUOS (t-1)'!M45="",0,'DUOS (t-1)'!M45)+IF('TUOS (t-1)'!M45="",0,'TUOS (t-1)'!M45)+IF('CCF (t-1)'!M45="",0,'CCF (t-1)'!M45)+IF('CPT (t-1)'!M45="",0,'CPT (t-1)'!M45)+IF('JSO (t-1)'!M45="",0,'JSO (t-1)'!M45))</f>
        <v/>
      </c>
      <c r="N45" s="252" t="str">
        <f>IF($C45="","",IF('DUOS (t-1)'!N45="",0,'DUOS (t-1)'!N45)+IF('TUOS (t-1)'!N45="",0,'TUOS (t-1)'!N45)+IF('CCF (t-1)'!N45="",0,'CCF (t-1)'!N45)+IF('CPT (t-1)'!N45="",0,'CPT (t-1)'!N45)+IF('JSO (t-1)'!N45="",0,'JSO (t-1)'!N45))</f>
        <v/>
      </c>
      <c r="O45" s="252" t="str">
        <f>IF($C45="","",IF('DUOS (t-1)'!O45="",0,'DUOS (t-1)'!O45)+IF('TUOS (t-1)'!O45="",0,'TUOS (t-1)'!O45)+IF('CCF (t-1)'!O45="",0,'CCF (t-1)'!O45)+IF('CPT (t-1)'!O45="",0,'CPT (t-1)'!O45)+IF('JSO (t-1)'!O45="",0,'JSO (t-1)'!O45))</f>
        <v/>
      </c>
      <c r="P45" s="252" t="str">
        <f>IF($C45="","",IF('DUOS (t-1)'!P45="",0,'DUOS (t-1)'!P45)+IF('TUOS (t-1)'!P45="",0,'TUOS (t-1)'!P45)+IF('CCF (t-1)'!P45="",0,'CCF (t-1)'!P45)+IF('CPT (t-1)'!P45="",0,'CPT (t-1)'!P45)+IF('JSO (t-1)'!P45="",0,'JSO (t-1)'!P45))</f>
        <v/>
      </c>
      <c r="Q45" s="252" t="str">
        <f>IF($C45="","",IF('DUOS (t-1)'!Q45="",0,'DUOS (t-1)'!Q45)+IF('TUOS (t-1)'!Q45="",0,'TUOS (t-1)'!Q45)+IF('CCF (t-1)'!Q45="",0,'CCF (t-1)'!Q45)+IF('CPT (t-1)'!Q45="",0,'CPT (t-1)'!Q45)+IF('JSO (t-1)'!Q45="",0,'JSO (t-1)'!Q45))</f>
        <v/>
      </c>
      <c r="R45" s="252" t="str">
        <f>IF($C45="","",IF('DUOS (t-1)'!R45="",0,'DUOS (t-1)'!R45)+IF('TUOS (t-1)'!R45="",0,'TUOS (t-1)'!R45)+IF('CCF (t-1)'!R45="",0,'CCF (t-1)'!R45)+IF('CPT (t-1)'!R45="",0,'CPT (t-1)'!R45)+IF('JSO (t-1)'!R45="",0,'JSO (t-1)'!R45))</f>
        <v/>
      </c>
      <c r="S45" s="252" t="str">
        <f>IF($C45="","",IF('DUOS (t-1)'!S45="",0,'DUOS (t-1)'!S45)+IF('TUOS (t-1)'!S45="",0,'TUOS (t-1)'!S45)+IF('CCF (t-1)'!S45="",0,'CCF (t-1)'!S45)+IF('CPT (t-1)'!S45="",0,'CPT (t-1)'!S45)+IF('JSO (t-1)'!S45="",0,'JSO (t-1)'!S45))</f>
        <v/>
      </c>
      <c r="T45" s="198"/>
      <c r="U45" s="198"/>
      <c r="V45" s="198"/>
      <c r="W45" s="198"/>
      <c r="X45" s="198"/>
      <c r="Y45" s="198"/>
      <c r="Z45" s="198"/>
      <c r="AA45" s="198"/>
      <c r="AB45" s="205"/>
      <c r="AC45" s="213">
        <f>IFERROR($G45*'Q (t)'!$G45/1000,0)</f>
        <v>0</v>
      </c>
      <c r="AD45" s="213">
        <f>SUMPRODUCT($H45:$O45,'Q (t)'!$H45:$O45)/100</f>
        <v>0</v>
      </c>
      <c r="AE45" s="213">
        <f>SUMPRODUCT($P45:$W45,'Q (t)'!$P45:$W45)/1000</f>
        <v>0</v>
      </c>
      <c r="AF45" s="213">
        <f>SUMPRODUCT($X45:$AA45,'Q (t)'!$X45:$AA45)/1000</f>
        <v>0</v>
      </c>
      <c r="AG45" s="213">
        <f t="shared" si="1"/>
        <v>0</v>
      </c>
    </row>
    <row r="46" spans="1:33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51" t="str">
        <f>IF($C46="","",IF('DUOS (t-1)'!G46="",0,'DUOS (t-1)'!G46)+IF('TUOS (t-1)'!G46="",0,'TUOS (t-1)'!G46)+IF('CCF (t-1)'!G46="",0,'CCF (t-1)'!G46)+IF('CPT (t-1)'!G46="",0,'CPT (t-1)'!G46)+IF('JSO (t-1)'!G46="",0,'JSO (t-1)'!G46))</f>
        <v/>
      </c>
      <c r="H46" s="252" t="str">
        <f>IF($C46="","",IF('DUOS (t-1)'!H46="",0,'DUOS (t-1)'!H46)+IF('TUOS (t-1)'!H46="",0,'TUOS (t-1)'!H46)+IF('CCF (t-1)'!H46="",0,'CCF (t-1)'!H46)+IF('CPT (t-1)'!H46="",0,'CPT (t-1)'!H46)+IF('JSO (t-1)'!H46="",0,'JSO (t-1)'!H46))</f>
        <v/>
      </c>
      <c r="I46" s="252" t="str">
        <f>IF($C46="","",IF('DUOS (t-1)'!I46="",0,'DUOS (t-1)'!I46)+IF('TUOS (t-1)'!I46="",0,'TUOS (t-1)'!I46)+IF('CCF (t-1)'!I46="",0,'CCF (t-1)'!I46)+IF('CPT (t-1)'!I46="",0,'CPT (t-1)'!I46)+IF('JSO (t-1)'!I46="",0,'JSO (t-1)'!I46))</f>
        <v/>
      </c>
      <c r="J46" s="252" t="str">
        <f>IF($C46="","",IF('DUOS (t-1)'!J46="",0,'DUOS (t-1)'!J46)+IF('TUOS (t-1)'!J46="",0,'TUOS (t-1)'!J46)+IF('CCF (t-1)'!J46="",0,'CCF (t-1)'!J46)+IF('CPT (t-1)'!J46="",0,'CPT (t-1)'!J46)+IF('JSO (t-1)'!J46="",0,'JSO (t-1)'!J46))</f>
        <v/>
      </c>
      <c r="K46" s="252" t="str">
        <f>IF($C46="","",IF('DUOS (t-1)'!K46="",0,'DUOS (t-1)'!K46)+IF('TUOS (t-1)'!K46="",0,'TUOS (t-1)'!K46)+IF('CCF (t-1)'!K46="",0,'CCF (t-1)'!K46)+IF('CPT (t-1)'!K46="",0,'CPT (t-1)'!K46)+IF('JSO (t-1)'!K46="",0,'JSO (t-1)'!K46))</f>
        <v/>
      </c>
      <c r="L46" s="252" t="str">
        <f>IF($C46="","",IF('DUOS (t-1)'!L46="",0,'DUOS (t-1)'!L46)+IF('TUOS (t-1)'!L46="",0,'TUOS (t-1)'!L46)+IF('CCF (t-1)'!L46="",0,'CCF (t-1)'!L46)+IF('CPT (t-1)'!L46="",0,'CPT (t-1)'!L46)+IF('JSO (t-1)'!L46="",0,'JSO (t-1)'!L46))</f>
        <v/>
      </c>
      <c r="M46" s="252" t="str">
        <f>IF($C46="","",IF('DUOS (t-1)'!M46="",0,'DUOS (t-1)'!M46)+IF('TUOS (t-1)'!M46="",0,'TUOS (t-1)'!M46)+IF('CCF (t-1)'!M46="",0,'CCF (t-1)'!M46)+IF('CPT (t-1)'!M46="",0,'CPT (t-1)'!M46)+IF('JSO (t-1)'!M46="",0,'JSO (t-1)'!M46))</f>
        <v/>
      </c>
      <c r="N46" s="252" t="str">
        <f>IF($C46="","",IF('DUOS (t-1)'!N46="",0,'DUOS (t-1)'!N46)+IF('TUOS (t-1)'!N46="",0,'TUOS (t-1)'!N46)+IF('CCF (t-1)'!N46="",0,'CCF (t-1)'!N46)+IF('CPT (t-1)'!N46="",0,'CPT (t-1)'!N46)+IF('JSO (t-1)'!N46="",0,'JSO (t-1)'!N46))</f>
        <v/>
      </c>
      <c r="O46" s="252" t="str">
        <f>IF($C46="","",IF('DUOS (t-1)'!O46="",0,'DUOS (t-1)'!O46)+IF('TUOS (t-1)'!O46="",0,'TUOS (t-1)'!O46)+IF('CCF (t-1)'!O46="",0,'CCF (t-1)'!O46)+IF('CPT (t-1)'!O46="",0,'CPT (t-1)'!O46)+IF('JSO (t-1)'!O46="",0,'JSO (t-1)'!O46))</f>
        <v/>
      </c>
      <c r="P46" s="252" t="str">
        <f>IF($C46="","",IF('DUOS (t-1)'!P46="",0,'DUOS (t-1)'!P46)+IF('TUOS (t-1)'!P46="",0,'TUOS (t-1)'!P46)+IF('CCF (t-1)'!P46="",0,'CCF (t-1)'!P46)+IF('CPT (t-1)'!P46="",0,'CPT (t-1)'!P46)+IF('JSO (t-1)'!P46="",0,'JSO (t-1)'!P46))</f>
        <v/>
      </c>
      <c r="Q46" s="252" t="str">
        <f>IF($C46="","",IF('DUOS (t-1)'!Q46="",0,'DUOS (t-1)'!Q46)+IF('TUOS (t-1)'!Q46="",0,'TUOS (t-1)'!Q46)+IF('CCF (t-1)'!Q46="",0,'CCF (t-1)'!Q46)+IF('CPT (t-1)'!Q46="",0,'CPT (t-1)'!Q46)+IF('JSO (t-1)'!Q46="",0,'JSO (t-1)'!Q46))</f>
        <v/>
      </c>
      <c r="R46" s="252" t="str">
        <f>IF($C46="","",IF('DUOS (t-1)'!R46="",0,'DUOS (t-1)'!R46)+IF('TUOS (t-1)'!R46="",0,'TUOS (t-1)'!R46)+IF('CCF (t-1)'!R46="",0,'CCF (t-1)'!R46)+IF('CPT (t-1)'!R46="",0,'CPT (t-1)'!R46)+IF('JSO (t-1)'!R46="",0,'JSO (t-1)'!R46))</f>
        <v/>
      </c>
      <c r="S46" s="252" t="str">
        <f>IF($C46="","",IF('DUOS (t-1)'!S46="",0,'DUOS (t-1)'!S46)+IF('TUOS (t-1)'!S46="",0,'TUOS (t-1)'!S46)+IF('CCF (t-1)'!S46="",0,'CCF (t-1)'!S46)+IF('CPT (t-1)'!S46="",0,'CPT (t-1)'!S46)+IF('JSO (t-1)'!S46="",0,'JSO (t-1)'!S46))</f>
        <v/>
      </c>
      <c r="T46" s="198"/>
      <c r="U46" s="198"/>
      <c r="V46" s="198"/>
      <c r="W46" s="198"/>
      <c r="X46" s="198"/>
      <c r="Y46" s="198"/>
      <c r="Z46" s="198"/>
      <c r="AA46" s="198"/>
      <c r="AB46" s="205"/>
      <c r="AC46" s="213">
        <f>IFERROR($G46*'Q (t)'!$G46/1000,0)</f>
        <v>0</v>
      </c>
      <c r="AD46" s="213">
        <f>SUMPRODUCT($H46:$O46,'Q (t)'!$H46:$O46)/100</f>
        <v>0</v>
      </c>
      <c r="AE46" s="213">
        <f>SUMPRODUCT($P46:$W46,'Q (t)'!$P46:$W46)/1000</f>
        <v>0</v>
      </c>
      <c r="AF46" s="213">
        <f>SUMPRODUCT($X46:$AA46,'Q (t)'!$X46:$AA46)/1000</f>
        <v>0</v>
      </c>
      <c r="AG46" s="213">
        <f t="shared" si="1"/>
        <v>0</v>
      </c>
    </row>
    <row r="47" spans="1:33" x14ac:dyDescent="0.2">
      <c r="C47" s="255" t="str">
        <f>IF('Q (t)'!C47="","",'Q (t)'!C47)</f>
        <v>Tariff Class 4</v>
      </c>
      <c r="D47" s="256"/>
      <c r="E47" s="257"/>
      <c r="F47" s="258"/>
      <c r="G47" s="259"/>
      <c r="H47" s="259"/>
      <c r="I47" s="259"/>
      <c r="J47" s="259"/>
      <c r="K47" s="259"/>
      <c r="L47" s="260"/>
      <c r="M47" s="260"/>
      <c r="N47" s="260"/>
      <c r="O47" s="26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1"/>
      <c r="AB47" s="205"/>
      <c r="AC47" s="284">
        <f>SUBTOTAL(9,AC48:AC66)</f>
        <v>14430</v>
      </c>
      <c r="AD47" s="284">
        <f>SUBTOTAL(9,AD48:AD66)</f>
        <v>28151.174999999992</v>
      </c>
      <c r="AE47" s="284">
        <f>SUBTOTAL(9,AE48:AE66)</f>
        <v>15210</v>
      </c>
      <c r="AF47" s="284">
        <f>SUBTOTAL(9,AF48:AF66)</f>
        <v>0</v>
      </c>
      <c r="AG47" s="284">
        <f>SUBTOTAL(9,AG48:AG66)</f>
        <v>57791.175000000017</v>
      </c>
    </row>
    <row r="48" spans="1:33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51">
        <f>IF($C48="","",IF('DUOS (t-1)'!G48="",0,'DUOS (t-1)'!G48)+IF('TUOS (t-1)'!G48="",0,'TUOS (t-1)'!G48)+IF('CCF (t-1)'!G48="",0,'CCF (t-1)'!G48)+IF('CPT (t-1)'!G48="",0,'CPT (t-1)'!G48)+IF('JSO (t-1)'!G48="",0,'JSO (t-1)'!G48))</f>
        <v>19500</v>
      </c>
      <c r="H48" s="252">
        <f>IF($C48="","",IF('DUOS (t-1)'!H48="",0,'DUOS (t-1)'!H48)+IF('TUOS (t-1)'!H48="",0,'TUOS (t-1)'!H48)+IF('CCF (t-1)'!H48="",0,'CCF (t-1)'!H48)+IF('CPT (t-1)'!H48="",0,'CPT (t-1)'!H48)+IF('JSO (t-1)'!H48="",0,'JSO (t-1)'!H48))</f>
        <v>0</v>
      </c>
      <c r="I48" s="252">
        <f>IF($C48="","",IF('DUOS (t-1)'!I48="",0,'DUOS (t-1)'!I48)+IF('TUOS (t-1)'!I48="",0,'TUOS (t-1)'!I48)+IF('CCF (t-1)'!I48="",0,'CCF (t-1)'!I48)+IF('CPT (t-1)'!I48="",0,'CPT (t-1)'!I48)+IF('JSO (t-1)'!I48="",0,'JSO (t-1)'!I48))</f>
        <v>3.0419999999999998</v>
      </c>
      <c r="J48" s="252">
        <f>IF($C48="","",IF('DUOS (t-1)'!J48="",0,'DUOS (t-1)'!J48)+IF('TUOS (t-1)'!J48="",0,'TUOS (t-1)'!J48)+IF('CCF (t-1)'!J48="",0,'CCF (t-1)'!J48)+IF('CPT (t-1)'!J48="",0,'CPT (t-1)'!J48)+IF('JSO (t-1)'!J48="",0,'JSO (t-1)'!J48))</f>
        <v>2.5545</v>
      </c>
      <c r="K48" s="252">
        <f>IF($C48="","",IF('DUOS (t-1)'!K48="",0,'DUOS (t-1)'!K48)+IF('TUOS (t-1)'!K48="",0,'TUOS (t-1)'!K48)+IF('CCF (t-1)'!K48="",0,'CCF (t-1)'!K48)+IF('CPT (t-1)'!K48="",0,'CPT (t-1)'!K48)+IF('JSO (t-1)'!K48="",0,'JSO (t-1)'!K48))</f>
        <v>1.7745</v>
      </c>
      <c r="L48" s="252">
        <f>IF($C48="","",IF('DUOS (t-1)'!L48="",0,'DUOS (t-1)'!L48)+IF('TUOS (t-1)'!L48="",0,'TUOS (t-1)'!L48)+IF('CCF (t-1)'!L48="",0,'CCF (t-1)'!L48)+IF('CPT (t-1)'!L48="",0,'CPT (t-1)'!L48)+IF('JSO (t-1)'!L48="",0,'JSO (t-1)'!L48))</f>
        <v>0</v>
      </c>
      <c r="M48" s="252">
        <f>IF($C48="","",IF('DUOS (t-1)'!M48="",0,'DUOS (t-1)'!M48)+IF('TUOS (t-1)'!M48="",0,'TUOS (t-1)'!M48)+IF('CCF (t-1)'!M48="",0,'CCF (t-1)'!M48)+IF('CPT (t-1)'!M48="",0,'CPT (t-1)'!M48)+IF('JSO (t-1)'!M48="",0,'JSO (t-1)'!M48))</f>
        <v>0</v>
      </c>
      <c r="N48" s="252">
        <f>IF($C48="","",IF('DUOS (t-1)'!N48="",0,'DUOS (t-1)'!N48)+IF('TUOS (t-1)'!N48="",0,'TUOS (t-1)'!N48)+IF('CCF (t-1)'!N48="",0,'CCF (t-1)'!N48)+IF('CPT (t-1)'!N48="",0,'CPT (t-1)'!N48)+IF('JSO (t-1)'!N48="",0,'JSO (t-1)'!N48))</f>
        <v>0</v>
      </c>
      <c r="O48" s="252">
        <f>IF($C48="","",IF('DUOS (t-1)'!O48="",0,'DUOS (t-1)'!O48)+IF('TUOS (t-1)'!O48="",0,'TUOS (t-1)'!O48)+IF('CCF (t-1)'!O48="",0,'CCF (t-1)'!O48)+IF('CPT (t-1)'!O48="",0,'CPT (t-1)'!O48)+IF('JSO (t-1)'!O48="",0,'JSO (t-1)'!O48))</f>
        <v>0</v>
      </c>
      <c r="P48" s="252">
        <f>IF($C48="","",IF('DUOS (t-1)'!P48="",0,'DUOS (t-1)'!P48)+IF('TUOS (t-1)'!P48="",0,'TUOS (t-1)'!P48)+IF('CCF (t-1)'!P48="",0,'CCF (t-1)'!P48)+IF('CPT (t-1)'!P48="",0,'CPT (t-1)'!P48)+IF('JSO (t-1)'!P48="",0,'JSO (t-1)'!P48))</f>
        <v>0</v>
      </c>
      <c r="Q48" s="252">
        <f>IF($C48="","",IF('DUOS (t-1)'!Q48="",0,'DUOS (t-1)'!Q48)+IF('TUOS (t-1)'!Q48="",0,'TUOS (t-1)'!Q48)+IF('CCF (t-1)'!Q48="",0,'CCF (t-1)'!Q48)+IF('CPT (t-1)'!Q48="",0,'CPT (t-1)'!Q48)+IF('JSO (t-1)'!Q48="",0,'JSO (t-1)'!Q48))</f>
        <v>3.9</v>
      </c>
      <c r="R48" s="252">
        <f>IF($C48="","",IF('DUOS (t-1)'!R48="",0,'DUOS (t-1)'!R48)+IF('TUOS (t-1)'!R48="",0,'TUOS (t-1)'!R48)+IF('CCF (t-1)'!R48="",0,'CCF (t-1)'!R48)+IF('CPT (t-1)'!R48="",0,'CPT (t-1)'!R48)+IF('JSO (t-1)'!R48="",0,'JSO (t-1)'!R48))</f>
        <v>0</v>
      </c>
      <c r="S48" s="252">
        <f>IF($C48="","",IF('DUOS (t-1)'!S48="",0,'DUOS (t-1)'!S48)+IF('TUOS (t-1)'!S48="",0,'TUOS (t-1)'!S48)+IF('CCF (t-1)'!S48="",0,'CCF (t-1)'!S48)+IF('CPT (t-1)'!S48="",0,'CPT (t-1)'!S48)+IF('JSO (t-1)'!S48="",0,'JSO (t-1)'!S48))</f>
        <v>3.9</v>
      </c>
      <c r="T48" s="198"/>
      <c r="U48" s="198"/>
      <c r="V48" s="198"/>
      <c r="W48" s="198"/>
      <c r="X48" s="198"/>
      <c r="Y48" s="198"/>
      <c r="Z48" s="198"/>
      <c r="AA48" s="198"/>
      <c r="AB48" s="205"/>
      <c r="AC48" s="213">
        <f>IFERROR($G48*'Q (t)'!$G48/1000,0)</f>
        <v>1950</v>
      </c>
      <c r="AD48" s="213">
        <f>SUMPRODUCT($H48:$O48,'Q (t)'!$H48:$O48)/100</f>
        <v>2591.5500000000002</v>
      </c>
      <c r="AE48" s="213">
        <f>SUMPRODUCT($P48:$W48,'Q (t)'!$P48:$W48)/1000</f>
        <v>1170</v>
      </c>
      <c r="AF48" s="213">
        <f>SUMPRODUCT($X48:$AA48,'Q (t)'!$X48:$AA48)/1000</f>
        <v>0</v>
      </c>
      <c r="AG48" s="213">
        <f>SUM(AC48:AF48)</f>
        <v>5711.55</v>
      </c>
    </row>
    <row r="49" spans="1:33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51">
        <f>IF($C49="","",IF('DUOS (t-1)'!G49="",0,'DUOS (t-1)'!G49)+IF('TUOS (t-1)'!G49="",0,'TUOS (t-1)'!G49)+IF('CCF (t-1)'!G49="",0,'CCF (t-1)'!G49)+IF('CPT (t-1)'!G49="",0,'CPT (t-1)'!G49)+IF('JSO (t-1)'!G49="",0,'JSO (t-1)'!G49))</f>
        <v>780000</v>
      </c>
      <c r="H49" s="252">
        <f>IF($C49="","",IF('DUOS (t-1)'!H49="",0,'DUOS (t-1)'!H49)+IF('TUOS (t-1)'!H49="",0,'TUOS (t-1)'!H49)+IF('CCF (t-1)'!H49="",0,'CCF (t-1)'!H49)+IF('CPT (t-1)'!H49="",0,'CPT (t-1)'!H49)+IF('JSO (t-1)'!H49="",0,'JSO (t-1)'!H49))</f>
        <v>0</v>
      </c>
      <c r="I49" s="252">
        <f>IF($C49="","",IF('DUOS (t-1)'!I49="",0,'DUOS (t-1)'!I49)+IF('TUOS (t-1)'!I49="",0,'TUOS (t-1)'!I49)+IF('CCF (t-1)'!I49="",0,'CCF (t-1)'!I49)+IF('CPT (t-1)'!I49="",0,'CPT (t-1)'!I49)+IF('JSO (t-1)'!I49="",0,'JSO (t-1)'!I49))</f>
        <v>3.0419999999999998</v>
      </c>
      <c r="J49" s="252">
        <f>IF($C49="","",IF('DUOS (t-1)'!J49="",0,'DUOS (t-1)'!J49)+IF('TUOS (t-1)'!J49="",0,'TUOS (t-1)'!J49)+IF('CCF (t-1)'!J49="",0,'CCF (t-1)'!J49)+IF('CPT (t-1)'!J49="",0,'CPT (t-1)'!J49)+IF('JSO (t-1)'!J49="",0,'JSO (t-1)'!J49))</f>
        <v>2.5545</v>
      </c>
      <c r="K49" s="252">
        <f>IF($C49="","",IF('DUOS (t-1)'!K49="",0,'DUOS (t-1)'!K49)+IF('TUOS (t-1)'!K49="",0,'TUOS (t-1)'!K49)+IF('CCF (t-1)'!K49="",0,'CCF (t-1)'!K49)+IF('CPT (t-1)'!K49="",0,'CPT (t-1)'!K49)+IF('JSO (t-1)'!K49="",0,'JSO (t-1)'!K49))</f>
        <v>0.7995000000000001</v>
      </c>
      <c r="L49" s="252">
        <f>IF($C49="","",IF('DUOS (t-1)'!L49="",0,'DUOS (t-1)'!L49)+IF('TUOS (t-1)'!L49="",0,'TUOS (t-1)'!L49)+IF('CCF (t-1)'!L49="",0,'CCF (t-1)'!L49)+IF('CPT (t-1)'!L49="",0,'CPT (t-1)'!L49)+IF('JSO (t-1)'!L49="",0,'JSO (t-1)'!L49))</f>
        <v>0</v>
      </c>
      <c r="M49" s="252">
        <f>IF($C49="","",IF('DUOS (t-1)'!M49="",0,'DUOS (t-1)'!M49)+IF('TUOS (t-1)'!M49="",0,'TUOS (t-1)'!M49)+IF('CCF (t-1)'!M49="",0,'CCF (t-1)'!M49)+IF('CPT (t-1)'!M49="",0,'CPT (t-1)'!M49)+IF('JSO (t-1)'!M49="",0,'JSO (t-1)'!M49))</f>
        <v>0</v>
      </c>
      <c r="N49" s="252">
        <f>IF($C49="","",IF('DUOS (t-1)'!N49="",0,'DUOS (t-1)'!N49)+IF('TUOS (t-1)'!N49="",0,'TUOS (t-1)'!N49)+IF('CCF (t-1)'!N49="",0,'CCF (t-1)'!N49)+IF('CPT (t-1)'!N49="",0,'CPT (t-1)'!N49)+IF('JSO (t-1)'!N49="",0,'JSO (t-1)'!N49))</f>
        <v>0</v>
      </c>
      <c r="O49" s="252">
        <f>IF($C49="","",IF('DUOS (t-1)'!O49="",0,'DUOS (t-1)'!O49)+IF('TUOS (t-1)'!O49="",0,'TUOS (t-1)'!O49)+IF('CCF (t-1)'!O49="",0,'CCF (t-1)'!O49)+IF('CPT (t-1)'!O49="",0,'CPT (t-1)'!O49)+IF('JSO (t-1)'!O49="",0,'JSO (t-1)'!O49))</f>
        <v>0</v>
      </c>
      <c r="P49" s="252">
        <f>IF($C49="","",IF('DUOS (t-1)'!P49="",0,'DUOS (t-1)'!P49)+IF('TUOS (t-1)'!P49="",0,'TUOS (t-1)'!P49)+IF('CCF (t-1)'!P49="",0,'CCF (t-1)'!P49)+IF('CPT (t-1)'!P49="",0,'CPT (t-1)'!P49)+IF('JSO (t-1)'!P49="",0,'JSO (t-1)'!P49))</f>
        <v>0</v>
      </c>
      <c r="Q49" s="252">
        <f>IF($C49="","",IF('DUOS (t-1)'!Q49="",0,'DUOS (t-1)'!Q49)+IF('TUOS (t-1)'!Q49="",0,'TUOS (t-1)'!Q49)+IF('CCF (t-1)'!Q49="",0,'CCF (t-1)'!Q49)+IF('CPT (t-1)'!Q49="",0,'CPT (t-1)'!Q49)+IF('JSO (t-1)'!Q49="",0,'JSO (t-1)'!Q49))</f>
        <v>0</v>
      </c>
      <c r="R49" s="252">
        <f>IF($C49="","",IF('DUOS (t-1)'!R49="",0,'DUOS (t-1)'!R49)+IF('TUOS (t-1)'!R49="",0,'TUOS (t-1)'!R49)+IF('CCF (t-1)'!R49="",0,'CCF (t-1)'!R49)+IF('CPT (t-1)'!R49="",0,'CPT (t-1)'!R49)+IF('JSO (t-1)'!R49="",0,'JSO (t-1)'!R49))</f>
        <v>0</v>
      </c>
      <c r="S49" s="252">
        <f>IF($C49="","",IF('DUOS (t-1)'!S49="",0,'DUOS (t-1)'!S49)+IF('TUOS (t-1)'!S49="",0,'TUOS (t-1)'!S49)+IF('CCF (t-1)'!S49="",0,'CCF (t-1)'!S49)+IF('CPT (t-1)'!S49="",0,'CPT (t-1)'!S49)+IF('JSO (t-1)'!S49="",0,'JSO (t-1)'!S49))</f>
        <v>0</v>
      </c>
      <c r="T49" s="198"/>
      <c r="U49" s="198"/>
      <c r="V49" s="198"/>
      <c r="W49" s="198"/>
      <c r="X49" s="198"/>
      <c r="Y49" s="198"/>
      <c r="Z49" s="198"/>
      <c r="AA49" s="198"/>
      <c r="AB49" s="205"/>
      <c r="AC49" s="213">
        <f>IFERROR($G49*'Q (t)'!$G49/1000,0)</f>
        <v>780</v>
      </c>
      <c r="AD49" s="213">
        <f>SUMPRODUCT($H49:$O49,'Q (t)'!$H49:$O49)/100</f>
        <v>2006.55</v>
      </c>
      <c r="AE49" s="213">
        <f>SUMPRODUCT($P49:$W49,'Q (t)'!$P49:$W49)/1000</f>
        <v>0</v>
      </c>
      <c r="AF49" s="213">
        <f>SUMPRODUCT($X49:$AA49,'Q (t)'!$X49:$AA49)/1000</f>
        <v>0</v>
      </c>
      <c r="AG49" s="213">
        <f t="shared" ref="AG49:AG66" si="2">SUM(AC49:AF49)</f>
        <v>2786.55</v>
      </c>
    </row>
    <row r="50" spans="1:33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51">
        <f>IF($C50="","",IF('DUOS (t-1)'!G50="",0,'DUOS (t-1)'!G50)+IF('TUOS (t-1)'!G50="",0,'TUOS (t-1)'!G50)+IF('CCF (t-1)'!G50="",0,'CCF (t-1)'!G50)+IF('CPT (t-1)'!G50="",0,'CPT (t-1)'!G50)+IF('JSO (t-1)'!G50="",0,'JSO (t-1)'!G50))</f>
        <v>780000</v>
      </c>
      <c r="H50" s="252">
        <f>IF($C50="","",IF('DUOS (t-1)'!H50="",0,'DUOS (t-1)'!H50)+IF('TUOS (t-1)'!H50="",0,'TUOS (t-1)'!H50)+IF('CCF (t-1)'!H50="",0,'CCF (t-1)'!H50)+IF('CPT (t-1)'!H50="",0,'CPT (t-1)'!H50)+IF('JSO (t-1)'!H50="",0,'JSO (t-1)'!H50))</f>
        <v>0</v>
      </c>
      <c r="I50" s="252">
        <f>IF($C50="","",IF('DUOS (t-1)'!I50="",0,'DUOS (t-1)'!I50)+IF('TUOS (t-1)'!I50="",0,'TUOS (t-1)'!I50)+IF('CCF (t-1)'!I50="",0,'CCF (t-1)'!I50)+IF('CPT (t-1)'!I50="",0,'CPT (t-1)'!I50)+IF('JSO (t-1)'!I50="",0,'JSO (t-1)'!I50))</f>
        <v>3.0419999999999998</v>
      </c>
      <c r="J50" s="252">
        <f>IF($C50="","",IF('DUOS (t-1)'!J50="",0,'DUOS (t-1)'!J50)+IF('TUOS (t-1)'!J50="",0,'TUOS (t-1)'!J50)+IF('CCF (t-1)'!J50="",0,'CCF (t-1)'!J50)+IF('CPT (t-1)'!J50="",0,'CPT (t-1)'!J50)+IF('JSO (t-1)'!J50="",0,'JSO (t-1)'!J50))</f>
        <v>2.5545</v>
      </c>
      <c r="K50" s="252">
        <f>IF($C50="","",IF('DUOS (t-1)'!K50="",0,'DUOS (t-1)'!K50)+IF('TUOS (t-1)'!K50="",0,'TUOS (t-1)'!K50)+IF('CCF (t-1)'!K50="",0,'CCF (t-1)'!K50)+IF('CPT (t-1)'!K50="",0,'CPT (t-1)'!K50)+IF('JSO (t-1)'!K50="",0,'JSO (t-1)'!K50))</f>
        <v>0.7995000000000001</v>
      </c>
      <c r="L50" s="252">
        <f>IF($C50="","",IF('DUOS (t-1)'!L50="",0,'DUOS (t-1)'!L50)+IF('TUOS (t-1)'!L50="",0,'TUOS (t-1)'!L50)+IF('CCF (t-1)'!L50="",0,'CCF (t-1)'!L50)+IF('CPT (t-1)'!L50="",0,'CPT (t-1)'!L50)+IF('JSO (t-1)'!L50="",0,'JSO (t-1)'!L50))</f>
        <v>0</v>
      </c>
      <c r="M50" s="252">
        <f>IF($C50="","",IF('DUOS (t-1)'!M50="",0,'DUOS (t-1)'!M50)+IF('TUOS (t-1)'!M50="",0,'TUOS (t-1)'!M50)+IF('CCF (t-1)'!M50="",0,'CCF (t-1)'!M50)+IF('CPT (t-1)'!M50="",0,'CPT (t-1)'!M50)+IF('JSO (t-1)'!M50="",0,'JSO (t-1)'!M50))</f>
        <v>0</v>
      </c>
      <c r="N50" s="252">
        <f>IF($C50="","",IF('DUOS (t-1)'!N50="",0,'DUOS (t-1)'!N50)+IF('TUOS (t-1)'!N50="",0,'TUOS (t-1)'!N50)+IF('CCF (t-1)'!N50="",0,'CCF (t-1)'!N50)+IF('CPT (t-1)'!N50="",0,'CPT (t-1)'!N50)+IF('JSO (t-1)'!N50="",0,'JSO (t-1)'!N50))</f>
        <v>0</v>
      </c>
      <c r="O50" s="252">
        <f>IF($C50="","",IF('DUOS (t-1)'!O50="",0,'DUOS (t-1)'!O50)+IF('TUOS (t-1)'!O50="",0,'TUOS (t-1)'!O50)+IF('CCF (t-1)'!O50="",0,'CCF (t-1)'!O50)+IF('CPT (t-1)'!O50="",0,'CPT (t-1)'!O50)+IF('JSO (t-1)'!O50="",0,'JSO (t-1)'!O50))</f>
        <v>0</v>
      </c>
      <c r="P50" s="252">
        <f>IF($C50="","",IF('DUOS (t-1)'!P50="",0,'DUOS (t-1)'!P50)+IF('TUOS (t-1)'!P50="",0,'TUOS (t-1)'!P50)+IF('CCF (t-1)'!P50="",0,'CCF (t-1)'!P50)+IF('CPT (t-1)'!P50="",0,'CPT (t-1)'!P50)+IF('JSO (t-1)'!P50="",0,'JSO (t-1)'!P50))</f>
        <v>0</v>
      </c>
      <c r="Q50" s="252">
        <f>IF($C50="","",IF('DUOS (t-1)'!Q50="",0,'DUOS (t-1)'!Q50)+IF('TUOS (t-1)'!Q50="",0,'TUOS (t-1)'!Q50)+IF('CCF (t-1)'!Q50="",0,'CCF (t-1)'!Q50)+IF('CPT (t-1)'!Q50="",0,'CPT (t-1)'!Q50)+IF('JSO (t-1)'!Q50="",0,'JSO (t-1)'!Q50))</f>
        <v>0</v>
      </c>
      <c r="R50" s="252">
        <f>IF($C50="","",IF('DUOS (t-1)'!R50="",0,'DUOS (t-1)'!R50)+IF('TUOS (t-1)'!R50="",0,'TUOS (t-1)'!R50)+IF('CCF (t-1)'!R50="",0,'CCF (t-1)'!R50)+IF('CPT (t-1)'!R50="",0,'CPT (t-1)'!R50)+IF('JSO (t-1)'!R50="",0,'JSO (t-1)'!R50))</f>
        <v>0</v>
      </c>
      <c r="S50" s="252">
        <f>IF($C50="","",IF('DUOS (t-1)'!S50="",0,'DUOS (t-1)'!S50)+IF('TUOS (t-1)'!S50="",0,'TUOS (t-1)'!S50)+IF('CCF (t-1)'!S50="",0,'CCF (t-1)'!S50)+IF('CPT (t-1)'!S50="",0,'CPT (t-1)'!S50)+IF('JSO (t-1)'!S50="",0,'JSO (t-1)'!S50))</f>
        <v>0</v>
      </c>
      <c r="T50" s="198"/>
      <c r="U50" s="198"/>
      <c r="V50" s="198"/>
      <c r="W50" s="198"/>
      <c r="X50" s="198"/>
      <c r="Y50" s="198"/>
      <c r="Z50" s="198"/>
      <c r="AA50" s="198"/>
      <c r="AB50" s="205"/>
      <c r="AC50" s="213">
        <f>IFERROR($G50*'Q (t)'!$G50/1000,0)</f>
        <v>780</v>
      </c>
      <c r="AD50" s="213">
        <f>SUMPRODUCT($H50:$O50,'Q (t)'!$H50:$O50)/100</f>
        <v>2006.55</v>
      </c>
      <c r="AE50" s="213">
        <f>SUMPRODUCT($P50:$W50,'Q (t)'!$P50:$W50)/1000</f>
        <v>0</v>
      </c>
      <c r="AF50" s="213">
        <f>SUMPRODUCT($X50:$AA50,'Q (t)'!$X50:$AA50)/1000</f>
        <v>0</v>
      </c>
      <c r="AG50" s="213">
        <f t="shared" si="2"/>
        <v>2786.55</v>
      </c>
    </row>
    <row r="51" spans="1:33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51">
        <f>IF($C51="","",IF('DUOS (t-1)'!G51="",0,'DUOS (t-1)'!G51)+IF('TUOS (t-1)'!G51="",0,'TUOS (t-1)'!G51)+IF('CCF (t-1)'!G51="",0,'CCF (t-1)'!G51)+IF('CPT (t-1)'!G51="",0,'CPT (t-1)'!G51)+IF('JSO (t-1)'!G51="",0,'JSO (t-1)'!G51))</f>
        <v>780000</v>
      </c>
      <c r="H51" s="252">
        <f>IF($C51="","",IF('DUOS (t-1)'!H51="",0,'DUOS (t-1)'!H51)+IF('TUOS (t-1)'!H51="",0,'TUOS (t-1)'!H51)+IF('CCF (t-1)'!H51="",0,'CCF (t-1)'!H51)+IF('CPT (t-1)'!H51="",0,'CPT (t-1)'!H51)+IF('JSO (t-1)'!H51="",0,'JSO (t-1)'!H51))</f>
        <v>0</v>
      </c>
      <c r="I51" s="252">
        <f>IF($C51="","",IF('DUOS (t-1)'!I51="",0,'DUOS (t-1)'!I51)+IF('TUOS (t-1)'!I51="",0,'TUOS (t-1)'!I51)+IF('CCF (t-1)'!I51="",0,'CCF (t-1)'!I51)+IF('CPT (t-1)'!I51="",0,'CPT (t-1)'!I51)+IF('JSO (t-1)'!I51="",0,'JSO (t-1)'!I51))</f>
        <v>3.0419999999999998</v>
      </c>
      <c r="J51" s="252">
        <f>IF($C51="","",IF('DUOS (t-1)'!J51="",0,'DUOS (t-1)'!J51)+IF('TUOS (t-1)'!J51="",0,'TUOS (t-1)'!J51)+IF('CCF (t-1)'!J51="",0,'CCF (t-1)'!J51)+IF('CPT (t-1)'!J51="",0,'CPT (t-1)'!J51)+IF('JSO (t-1)'!J51="",0,'JSO (t-1)'!J51))</f>
        <v>2.5545</v>
      </c>
      <c r="K51" s="252">
        <f>IF($C51="","",IF('DUOS (t-1)'!K51="",0,'DUOS (t-1)'!K51)+IF('TUOS (t-1)'!K51="",0,'TUOS (t-1)'!K51)+IF('CCF (t-1)'!K51="",0,'CCF (t-1)'!K51)+IF('CPT (t-1)'!K51="",0,'CPT (t-1)'!K51)+IF('JSO (t-1)'!K51="",0,'JSO (t-1)'!K51))</f>
        <v>0.7995000000000001</v>
      </c>
      <c r="L51" s="252">
        <f>IF($C51="","",IF('DUOS (t-1)'!L51="",0,'DUOS (t-1)'!L51)+IF('TUOS (t-1)'!L51="",0,'TUOS (t-1)'!L51)+IF('CCF (t-1)'!L51="",0,'CCF (t-1)'!L51)+IF('CPT (t-1)'!L51="",0,'CPT (t-1)'!L51)+IF('JSO (t-1)'!L51="",0,'JSO (t-1)'!L51))</f>
        <v>0</v>
      </c>
      <c r="M51" s="252">
        <f>IF($C51="","",IF('DUOS (t-1)'!M51="",0,'DUOS (t-1)'!M51)+IF('TUOS (t-1)'!M51="",0,'TUOS (t-1)'!M51)+IF('CCF (t-1)'!M51="",0,'CCF (t-1)'!M51)+IF('CPT (t-1)'!M51="",0,'CPT (t-1)'!M51)+IF('JSO (t-1)'!M51="",0,'JSO (t-1)'!M51))</f>
        <v>0</v>
      </c>
      <c r="N51" s="252">
        <f>IF($C51="","",IF('DUOS (t-1)'!N51="",0,'DUOS (t-1)'!N51)+IF('TUOS (t-1)'!N51="",0,'TUOS (t-1)'!N51)+IF('CCF (t-1)'!N51="",0,'CCF (t-1)'!N51)+IF('CPT (t-1)'!N51="",0,'CPT (t-1)'!N51)+IF('JSO (t-1)'!N51="",0,'JSO (t-1)'!N51))</f>
        <v>0</v>
      </c>
      <c r="O51" s="252">
        <f>IF($C51="","",IF('DUOS (t-1)'!O51="",0,'DUOS (t-1)'!O51)+IF('TUOS (t-1)'!O51="",0,'TUOS (t-1)'!O51)+IF('CCF (t-1)'!O51="",0,'CCF (t-1)'!O51)+IF('CPT (t-1)'!O51="",0,'CPT (t-1)'!O51)+IF('JSO (t-1)'!O51="",0,'JSO (t-1)'!O51))</f>
        <v>0</v>
      </c>
      <c r="P51" s="252">
        <f>IF($C51="","",IF('DUOS (t-1)'!P51="",0,'DUOS (t-1)'!P51)+IF('TUOS (t-1)'!P51="",0,'TUOS (t-1)'!P51)+IF('CCF (t-1)'!P51="",0,'CCF (t-1)'!P51)+IF('CPT (t-1)'!P51="",0,'CPT (t-1)'!P51)+IF('JSO (t-1)'!P51="",0,'JSO (t-1)'!P51))</f>
        <v>0</v>
      </c>
      <c r="Q51" s="252">
        <f>IF($C51="","",IF('DUOS (t-1)'!Q51="",0,'DUOS (t-1)'!Q51)+IF('TUOS (t-1)'!Q51="",0,'TUOS (t-1)'!Q51)+IF('CCF (t-1)'!Q51="",0,'CCF (t-1)'!Q51)+IF('CPT (t-1)'!Q51="",0,'CPT (t-1)'!Q51)+IF('JSO (t-1)'!Q51="",0,'JSO (t-1)'!Q51))</f>
        <v>0</v>
      </c>
      <c r="R51" s="252">
        <f>IF($C51="","",IF('DUOS (t-1)'!R51="",0,'DUOS (t-1)'!R51)+IF('TUOS (t-1)'!R51="",0,'TUOS (t-1)'!R51)+IF('CCF (t-1)'!R51="",0,'CCF (t-1)'!R51)+IF('CPT (t-1)'!R51="",0,'CPT (t-1)'!R51)+IF('JSO (t-1)'!R51="",0,'JSO (t-1)'!R51))</f>
        <v>0</v>
      </c>
      <c r="S51" s="252">
        <f>IF($C51="","",IF('DUOS (t-1)'!S51="",0,'DUOS (t-1)'!S51)+IF('TUOS (t-1)'!S51="",0,'TUOS (t-1)'!S51)+IF('CCF (t-1)'!S51="",0,'CCF (t-1)'!S51)+IF('CPT (t-1)'!S51="",0,'CPT (t-1)'!S51)+IF('JSO (t-1)'!S51="",0,'JSO (t-1)'!S51))</f>
        <v>0</v>
      </c>
      <c r="T51" s="198"/>
      <c r="U51" s="198"/>
      <c r="V51" s="198"/>
      <c r="W51" s="198"/>
      <c r="X51" s="198"/>
      <c r="Y51" s="198"/>
      <c r="Z51" s="198"/>
      <c r="AA51" s="198"/>
      <c r="AB51" s="205"/>
      <c r="AC51" s="213">
        <f>IFERROR($G51*'Q (t)'!$G51/1000,0)</f>
        <v>780</v>
      </c>
      <c r="AD51" s="213">
        <f>SUMPRODUCT($H51:$O51,'Q (t)'!$H51:$O51)/100</f>
        <v>2006.55</v>
      </c>
      <c r="AE51" s="213">
        <f>SUMPRODUCT($P51:$W51,'Q (t)'!$P51:$W51)/1000</f>
        <v>0</v>
      </c>
      <c r="AF51" s="213">
        <f>SUMPRODUCT($X51:$AA51,'Q (t)'!$X51:$AA51)/1000</f>
        <v>0</v>
      </c>
      <c r="AG51" s="213">
        <f t="shared" si="2"/>
        <v>2786.55</v>
      </c>
    </row>
    <row r="52" spans="1:33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51">
        <f>IF($C52="","",IF('DUOS (t-1)'!G52="",0,'DUOS (t-1)'!G52)+IF('TUOS (t-1)'!G52="",0,'TUOS (t-1)'!G52)+IF('CCF (t-1)'!G52="",0,'CCF (t-1)'!G52)+IF('CPT (t-1)'!G52="",0,'CPT (t-1)'!G52)+IF('JSO (t-1)'!G52="",0,'JSO (t-1)'!G52))</f>
        <v>780000</v>
      </c>
      <c r="H52" s="252">
        <f>IF($C52="","",IF('DUOS (t-1)'!H52="",0,'DUOS (t-1)'!H52)+IF('TUOS (t-1)'!H52="",0,'TUOS (t-1)'!H52)+IF('CCF (t-1)'!H52="",0,'CCF (t-1)'!H52)+IF('CPT (t-1)'!H52="",0,'CPT (t-1)'!H52)+IF('JSO (t-1)'!H52="",0,'JSO (t-1)'!H52))</f>
        <v>0</v>
      </c>
      <c r="I52" s="252">
        <f>IF($C52="","",IF('DUOS (t-1)'!I52="",0,'DUOS (t-1)'!I52)+IF('TUOS (t-1)'!I52="",0,'TUOS (t-1)'!I52)+IF('CCF (t-1)'!I52="",0,'CCF (t-1)'!I52)+IF('CPT (t-1)'!I52="",0,'CPT (t-1)'!I52)+IF('JSO (t-1)'!I52="",0,'JSO (t-1)'!I52))</f>
        <v>2.0670000000000002</v>
      </c>
      <c r="J52" s="252">
        <f>IF($C52="","",IF('DUOS (t-1)'!J52="",0,'DUOS (t-1)'!J52)+IF('TUOS (t-1)'!J52="",0,'TUOS (t-1)'!J52)+IF('CCF (t-1)'!J52="",0,'CCF (t-1)'!J52)+IF('CPT (t-1)'!J52="",0,'CPT (t-1)'!J52)+IF('JSO (t-1)'!J52="",0,'JSO (t-1)'!J52))</f>
        <v>1.5794999999999999</v>
      </c>
      <c r="K52" s="252">
        <f>IF($C52="","",IF('DUOS (t-1)'!K52="",0,'DUOS (t-1)'!K52)+IF('TUOS (t-1)'!K52="",0,'TUOS (t-1)'!K52)+IF('CCF (t-1)'!K52="",0,'CCF (t-1)'!K52)+IF('CPT (t-1)'!K52="",0,'CPT (t-1)'!K52)+IF('JSO (t-1)'!K52="",0,'JSO (t-1)'!K52))</f>
        <v>0.7995000000000001</v>
      </c>
      <c r="L52" s="252">
        <f>IF($C52="","",IF('DUOS (t-1)'!L52="",0,'DUOS (t-1)'!L52)+IF('TUOS (t-1)'!L52="",0,'TUOS (t-1)'!L52)+IF('CCF (t-1)'!L52="",0,'CCF (t-1)'!L52)+IF('CPT (t-1)'!L52="",0,'CPT (t-1)'!L52)+IF('JSO (t-1)'!L52="",0,'JSO (t-1)'!L52))</f>
        <v>0</v>
      </c>
      <c r="M52" s="252">
        <f>IF($C52="","",IF('DUOS (t-1)'!M52="",0,'DUOS (t-1)'!M52)+IF('TUOS (t-1)'!M52="",0,'TUOS (t-1)'!M52)+IF('CCF (t-1)'!M52="",0,'CCF (t-1)'!M52)+IF('CPT (t-1)'!M52="",0,'CPT (t-1)'!M52)+IF('JSO (t-1)'!M52="",0,'JSO (t-1)'!M52))</f>
        <v>0</v>
      </c>
      <c r="N52" s="252">
        <f>IF($C52="","",IF('DUOS (t-1)'!N52="",0,'DUOS (t-1)'!N52)+IF('TUOS (t-1)'!N52="",0,'TUOS (t-1)'!N52)+IF('CCF (t-1)'!N52="",0,'CCF (t-1)'!N52)+IF('CPT (t-1)'!N52="",0,'CPT (t-1)'!N52)+IF('JSO (t-1)'!N52="",0,'JSO (t-1)'!N52))</f>
        <v>0</v>
      </c>
      <c r="O52" s="252">
        <f>IF($C52="","",IF('DUOS (t-1)'!O52="",0,'DUOS (t-1)'!O52)+IF('TUOS (t-1)'!O52="",0,'TUOS (t-1)'!O52)+IF('CCF (t-1)'!O52="",0,'CCF (t-1)'!O52)+IF('CPT (t-1)'!O52="",0,'CPT (t-1)'!O52)+IF('JSO (t-1)'!O52="",0,'JSO (t-1)'!O52))</f>
        <v>0</v>
      </c>
      <c r="P52" s="252">
        <f>IF($C52="","",IF('DUOS (t-1)'!P52="",0,'DUOS (t-1)'!P52)+IF('TUOS (t-1)'!P52="",0,'TUOS (t-1)'!P52)+IF('CCF (t-1)'!P52="",0,'CCF (t-1)'!P52)+IF('CPT (t-1)'!P52="",0,'CPT (t-1)'!P52)+IF('JSO (t-1)'!P52="",0,'JSO (t-1)'!P52))</f>
        <v>0</v>
      </c>
      <c r="Q52" s="252">
        <f>IF($C52="","",IF('DUOS (t-1)'!Q52="",0,'DUOS (t-1)'!Q52)+IF('TUOS (t-1)'!Q52="",0,'TUOS (t-1)'!Q52)+IF('CCF (t-1)'!Q52="",0,'CCF (t-1)'!Q52)+IF('CPT (t-1)'!Q52="",0,'CPT (t-1)'!Q52)+IF('JSO (t-1)'!Q52="",0,'JSO (t-1)'!Q52))</f>
        <v>3.9</v>
      </c>
      <c r="R52" s="252">
        <f>IF($C52="","",IF('DUOS (t-1)'!R52="",0,'DUOS (t-1)'!R52)+IF('TUOS (t-1)'!R52="",0,'TUOS (t-1)'!R52)+IF('CCF (t-1)'!R52="",0,'CCF (t-1)'!R52)+IF('CPT (t-1)'!R52="",0,'CPT (t-1)'!R52)+IF('JSO (t-1)'!R52="",0,'JSO (t-1)'!R52))</f>
        <v>0</v>
      </c>
      <c r="S52" s="252">
        <f>IF($C52="","",IF('DUOS (t-1)'!S52="",0,'DUOS (t-1)'!S52)+IF('TUOS (t-1)'!S52="",0,'TUOS (t-1)'!S52)+IF('CCF (t-1)'!S52="",0,'CCF (t-1)'!S52)+IF('CPT (t-1)'!S52="",0,'CPT (t-1)'!S52)+IF('JSO (t-1)'!S52="",0,'JSO (t-1)'!S52))</f>
        <v>3.9</v>
      </c>
      <c r="T52" s="198"/>
      <c r="U52" s="198"/>
      <c r="V52" s="198"/>
      <c r="W52" s="198"/>
      <c r="X52" s="198"/>
      <c r="Y52" s="198"/>
      <c r="Z52" s="198"/>
      <c r="AA52" s="198"/>
      <c r="AB52" s="205"/>
      <c r="AC52" s="213">
        <f>IFERROR($G52*'Q (t)'!$G52/1000,0)</f>
        <v>780</v>
      </c>
      <c r="AD52" s="213">
        <f>SUMPRODUCT($H52:$O52,'Q (t)'!$H52:$O52)/100</f>
        <v>1470.3</v>
      </c>
      <c r="AE52" s="213">
        <f>SUMPRODUCT($P52:$W52,'Q (t)'!$P52:$W52)/1000</f>
        <v>1170</v>
      </c>
      <c r="AF52" s="213">
        <f>SUMPRODUCT($X52:$AA52,'Q (t)'!$X52:$AA52)/1000</f>
        <v>0</v>
      </c>
      <c r="AG52" s="213">
        <f t="shared" si="2"/>
        <v>3420.3</v>
      </c>
    </row>
    <row r="53" spans="1:33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51">
        <f>IF($C53="","",IF('DUOS (t-1)'!G53="",0,'DUOS (t-1)'!G53)+IF('TUOS (t-1)'!G53="",0,'TUOS (t-1)'!G53)+IF('CCF (t-1)'!G53="",0,'CCF (t-1)'!G53)+IF('CPT (t-1)'!G53="",0,'CPT (t-1)'!G53)+IF('JSO (t-1)'!G53="",0,'JSO (t-1)'!G53))</f>
        <v>780000</v>
      </c>
      <c r="H53" s="252">
        <f>IF($C53="","",IF('DUOS (t-1)'!H53="",0,'DUOS (t-1)'!H53)+IF('TUOS (t-1)'!H53="",0,'TUOS (t-1)'!H53)+IF('CCF (t-1)'!H53="",0,'CCF (t-1)'!H53)+IF('CPT (t-1)'!H53="",0,'CPT (t-1)'!H53)+IF('JSO (t-1)'!H53="",0,'JSO (t-1)'!H53))</f>
        <v>0</v>
      </c>
      <c r="I53" s="252">
        <f>IF($C53="","",IF('DUOS (t-1)'!I53="",0,'DUOS (t-1)'!I53)+IF('TUOS (t-1)'!I53="",0,'TUOS (t-1)'!I53)+IF('CCF (t-1)'!I53="",0,'CCF (t-1)'!I53)+IF('CPT (t-1)'!I53="",0,'CPT (t-1)'!I53)+IF('JSO (t-1)'!I53="",0,'JSO (t-1)'!I53))</f>
        <v>2.0670000000000002</v>
      </c>
      <c r="J53" s="252">
        <f>IF($C53="","",IF('DUOS (t-1)'!J53="",0,'DUOS (t-1)'!J53)+IF('TUOS (t-1)'!J53="",0,'TUOS (t-1)'!J53)+IF('CCF (t-1)'!J53="",0,'CCF (t-1)'!J53)+IF('CPT (t-1)'!J53="",0,'CPT (t-1)'!J53)+IF('JSO (t-1)'!J53="",0,'JSO (t-1)'!J53))</f>
        <v>1.5794999999999999</v>
      </c>
      <c r="K53" s="252">
        <f>IF($C53="","",IF('DUOS (t-1)'!K53="",0,'DUOS (t-1)'!K53)+IF('TUOS (t-1)'!K53="",0,'TUOS (t-1)'!K53)+IF('CCF (t-1)'!K53="",0,'CCF (t-1)'!K53)+IF('CPT (t-1)'!K53="",0,'CPT (t-1)'!K53)+IF('JSO (t-1)'!K53="",0,'JSO (t-1)'!K53))</f>
        <v>0.7995000000000001</v>
      </c>
      <c r="L53" s="252">
        <f>IF($C53="","",IF('DUOS (t-1)'!L53="",0,'DUOS (t-1)'!L53)+IF('TUOS (t-1)'!L53="",0,'TUOS (t-1)'!L53)+IF('CCF (t-1)'!L53="",0,'CCF (t-1)'!L53)+IF('CPT (t-1)'!L53="",0,'CPT (t-1)'!L53)+IF('JSO (t-1)'!L53="",0,'JSO (t-1)'!L53))</f>
        <v>0</v>
      </c>
      <c r="M53" s="252">
        <f>IF($C53="","",IF('DUOS (t-1)'!M53="",0,'DUOS (t-1)'!M53)+IF('TUOS (t-1)'!M53="",0,'TUOS (t-1)'!M53)+IF('CCF (t-1)'!M53="",0,'CCF (t-1)'!M53)+IF('CPT (t-1)'!M53="",0,'CPT (t-1)'!M53)+IF('JSO (t-1)'!M53="",0,'JSO (t-1)'!M53))</f>
        <v>0</v>
      </c>
      <c r="N53" s="252">
        <f>IF($C53="","",IF('DUOS (t-1)'!N53="",0,'DUOS (t-1)'!N53)+IF('TUOS (t-1)'!N53="",0,'TUOS (t-1)'!N53)+IF('CCF (t-1)'!N53="",0,'CCF (t-1)'!N53)+IF('CPT (t-1)'!N53="",0,'CPT (t-1)'!N53)+IF('JSO (t-1)'!N53="",0,'JSO (t-1)'!N53))</f>
        <v>0</v>
      </c>
      <c r="O53" s="252">
        <f>IF($C53="","",IF('DUOS (t-1)'!O53="",0,'DUOS (t-1)'!O53)+IF('TUOS (t-1)'!O53="",0,'TUOS (t-1)'!O53)+IF('CCF (t-1)'!O53="",0,'CCF (t-1)'!O53)+IF('CPT (t-1)'!O53="",0,'CPT (t-1)'!O53)+IF('JSO (t-1)'!O53="",0,'JSO (t-1)'!O53))</f>
        <v>0</v>
      </c>
      <c r="P53" s="252">
        <f>IF($C53="","",IF('DUOS (t-1)'!P53="",0,'DUOS (t-1)'!P53)+IF('TUOS (t-1)'!P53="",0,'TUOS (t-1)'!P53)+IF('CCF (t-1)'!P53="",0,'CCF (t-1)'!P53)+IF('CPT (t-1)'!P53="",0,'CPT (t-1)'!P53)+IF('JSO (t-1)'!P53="",0,'JSO (t-1)'!P53))</f>
        <v>0</v>
      </c>
      <c r="Q53" s="252">
        <f>IF($C53="","",IF('DUOS (t-1)'!Q53="",0,'DUOS (t-1)'!Q53)+IF('TUOS (t-1)'!Q53="",0,'TUOS (t-1)'!Q53)+IF('CCF (t-1)'!Q53="",0,'CCF (t-1)'!Q53)+IF('CPT (t-1)'!Q53="",0,'CPT (t-1)'!Q53)+IF('JSO (t-1)'!Q53="",0,'JSO (t-1)'!Q53))</f>
        <v>3.9</v>
      </c>
      <c r="R53" s="252">
        <f>IF($C53="","",IF('DUOS (t-1)'!R53="",0,'DUOS (t-1)'!R53)+IF('TUOS (t-1)'!R53="",0,'TUOS (t-1)'!R53)+IF('CCF (t-1)'!R53="",0,'CCF (t-1)'!R53)+IF('CPT (t-1)'!R53="",0,'CPT (t-1)'!R53)+IF('JSO (t-1)'!R53="",0,'JSO (t-1)'!R53))</f>
        <v>0</v>
      </c>
      <c r="S53" s="252">
        <f>IF($C53="","",IF('DUOS (t-1)'!S53="",0,'DUOS (t-1)'!S53)+IF('TUOS (t-1)'!S53="",0,'TUOS (t-1)'!S53)+IF('CCF (t-1)'!S53="",0,'CCF (t-1)'!S53)+IF('CPT (t-1)'!S53="",0,'CPT (t-1)'!S53)+IF('JSO (t-1)'!S53="",0,'JSO (t-1)'!S53))</f>
        <v>3.9</v>
      </c>
      <c r="T53" s="198"/>
      <c r="U53" s="198"/>
      <c r="V53" s="198"/>
      <c r="W53" s="198"/>
      <c r="X53" s="198"/>
      <c r="Y53" s="198"/>
      <c r="Z53" s="198"/>
      <c r="AA53" s="198"/>
      <c r="AB53" s="205"/>
      <c r="AC53" s="213">
        <f>IFERROR($G53*'Q (t)'!$G53/1000,0)</f>
        <v>780</v>
      </c>
      <c r="AD53" s="213">
        <f>SUMPRODUCT($H53:$O53,'Q (t)'!$H53:$O53)/100</f>
        <v>1470.3</v>
      </c>
      <c r="AE53" s="213">
        <f>SUMPRODUCT($P53:$W53,'Q (t)'!$P53:$W53)/1000</f>
        <v>1170</v>
      </c>
      <c r="AF53" s="213">
        <f>SUMPRODUCT($X53:$AA53,'Q (t)'!$X53:$AA53)/1000</f>
        <v>0</v>
      </c>
      <c r="AG53" s="213">
        <f t="shared" si="2"/>
        <v>3420.3</v>
      </c>
    </row>
    <row r="54" spans="1:33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51">
        <f>IF($C54="","",IF('DUOS (t-1)'!G54="",0,'DUOS (t-1)'!G54)+IF('TUOS (t-1)'!G54="",0,'TUOS (t-1)'!G54)+IF('CCF (t-1)'!G54="",0,'CCF (t-1)'!G54)+IF('CPT (t-1)'!G54="",0,'CPT (t-1)'!G54)+IF('JSO (t-1)'!G54="",0,'JSO (t-1)'!G54))</f>
        <v>780000</v>
      </c>
      <c r="H54" s="252">
        <f>IF($C54="","",IF('DUOS (t-1)'!H54="",0,'DUOS (t-1)'!H54)+IF('TUOS (t-1)'!H54="",0,'TUOS (t-1)'!H54)+IF('CCF (t-1)'!H54="",0,'CCF (t-1)'!H54)+IF('CPT (t-1)'!H54="",0,'CPT (t-1)'!H54)+IF('JSO (t-1)'!H54="",0,'JSO (t-1)'!H54))</f>
        <v>0</v>
      </c>
      <c r="I54" s="252">
        <f>IF($C54="","",IF('DUOS (t-1)'!I54="",0,'DUOS (t-1)'!I54)+IF('TUOS (t-1)'!I54="",0,'TUOS (t-1)'!I54)+IF('CCF (t-1)'!I54="",0,'CCF (t-1)'!I54)+IF('CPT (t-1)'!I54="",0,'CPT (t-1)'!I54)+IF('JSO (t-1)'!I54="",0,'JSO (t-1)'!I54))</f>
        <v>3.0419999999999998</v>
      </c>
      <c r="J54" s="252">
        <f>IF($C54="","",IF('DUOS (t-1)'!J54="",0,'DUOS (t-1)'!J54)+IF('TUOS (t-1)'!J54="",0,'TUOS (t-1)'!J54)+IF('CCF (t-1)'!J54="",0,'CCF (t-1)'!J54)+IF('CPT (t-1)'!J54="",0,'CPT (t-1)'!J54)+IF('JSO (t-1)'!J54="",0,'JSO (t-1)'!J54))</f>
        <v>2.5545</v>
      </c>
      <c r="K54" s="252">
        <f>IF($C54="","",IF('DUOS (t-1)'!K54="",0,'DUOS (t-1)'!K54)+IF('TUOS (t-1)'!K54="",0,'TUOS (t-1)'!K54)+IF('CCF (t-1)'!K54="",0,'CCF (t-1)'!K54)+IF('CPT (t-1)'!K54="",0,'CPT (t-1)'!K54)+IF('JSO (t-1)'!K54="",0,'JSO (t-1)'!K54))</f>
        <v>1.7745</v>
      </c>
      <c r="L54" s="252">
        <f>IF($C54="","",IF('DUOS (t-1)'!L54="",0,'DUOS (t-1)'!L54)+IF('TUOS (t-1)'!L54="",0,'TUOS (t-1)'!L54)+IF('CCF (t-1)'!L54="",0,'CCF (t-1)'!L54)+IF('CPT (t-1)'!L54="",0,'CPT (t-1)'!L54)+IF('JSO (t-1)'!L54="",0,'JSO (t-1)'!L54))</f>
        <v>0</v>
      </c>
      <c r="M54" s="252">
        <f>IF($C54="","",IF('DUOS (t-1)'!M54="",0,'DUOS (t-1)'!M54)+IF('TUOS (t-1)'!M54="",0,'TUOS (t-1)'!M54)+IF('CCF (t-1)'!M54="",0,'CCF (t-1)'!M54)+IF('CPT (t-1)'!M54="",0,'CPT (t-1)'!M54)+IF('JSO (t-1)'!M54="",0,'JSO (t-1)'!M54))</f>
        <v>0</v>
      </c>
      <c r="N54" s="252">
        <f>IF($C54="","",IF('DUOS (t-1)'!N54="",0,'DUOS (t-1)'!N54)+IF('TUOS (t-1)'!N54="",0,'TUOS (t-1)'!N54)+IF('CCF (t-1)'!N54="",0,'CCF (t-1)'!N54)+IF('CPT (t-1)'!N54="",0,'CPT (t-1)'!N54)+IF('JSO (t-1)'!N54="",0,'JSO (t-1)'!N54))</f>
        <v>0</v>
      </c>
      <c r="O54" s="252">
        <f>IF($C54="","",IF('DUOS (t-1)'!O54="",0,'DUOS (t-1)'!O54)+IF('TUOS (t-1)'!O54="",0,'TUOS (t-1)'!O54)+IF('CCF (t-1)'!O54="",0,'CCF (t-1)'!O54)+IF('CPT (t-1)'!O54="",0,'CPT (t-1)'!O54)+IF('JSO (t-1)'!O54="",0,'JSO (t-1)'!O54))</f>
        <v>0</v>
      </c>
      <c r="P54" s="252">
        <f>IF($C54="","",IF('DUOS (t-1)'!P54="",0,'DUOS (t-1)'!P54)+IF('TUOS (t-1)'!P54="",0,'TUOS (t-1)'!P54)+IF('CCF (t-1)'!P54="",0,'CCF (t-1)'!P54)+IF('CPT (t-1)'!P54="",0,'CPT (t-1)'!P54)+IF('JSO (t-1)'!P54="",0,'JSO (t-1)'!P54))</f>
        <v>0</v>
      </c>
      <c r="Q54" s="252">
        <f>IF($C54="","",IF('DUOS (t-1)'!Q54="",0,'DUOS (t-1)'!Q54)+IF('TUOS (t-1)'!Q54="",0,'TUOS (t-1)'!Q54)+IF('CCF (t-1)'!Q54="",0,'CCF (t-1)'!Q54)+IF('CPT (t-1)'!Q54="",0,'CPT (t-1)'!Q54)+IF('JSO (t-1)'!Q54="",0,'JSO (t-1)'!Q54))</f>
        <v>0</v>
      </c>
      <c r="R54" s="252">
        <f>IF($C54="","",IF('DUOS (t-1)'!R54="",0,'DUOS (t-1)'!R54)+IF('TUOS (t-1)'!R54="",0,'TUOS (t-1)'!R54)+IF('CCF (t-1)'!R54="",0,'CCF (t-1)'!R54)+IF('CPT (t-1)'!R54="",0,'CPT (t-1)'!R54)+IF('JSO (t-1)'!R54="",0,'JSO (t-1)'!R54))</f>
        <v>0</v>
      </c>
      <c r="S54" s="252">
        <f>IF($C54="","",IF('DUOS (t-1)'!S54="",0,'DUOS (t-1)'!S54)+IF('TUOS (t-1)'!S54="",0,'TUOS (t-1)'!S54)+IF('CCF (t-1)'!S54="",0,'CCF (t-1)'!S54)+IF('CPT (t-1)'!S54="",0,'CPT (t-1)'!S54)+IF('JSO (t-1)'!S54="",0,'JSO (t-1)'!S54))</f>
        <v>0</v>
      </c>
      <c r="T54" s="198"/>
      <c r="U54" s="198"/>
      <c r="V54" s="198"/>
      <c r="W54" s="198"/>
      <c r="X54" s="198"/>
      <c r="Y54" s="198"/>
      <c r="Z54" s="198"/>
      <c r="AA54" s="198"/>
      <c r="AB54" s="205"/>
      <c r="AC54" s="213">
        <f>IFERROR($G54*'Q (t)'!$G54/1000,0)</f>
        <v>780</v>
      </c>
      <c r="AD54" s="213">
        <f>SUMPRODUCT($H54:$O54,'Q (t)'!$H54:$O54)/100</f>
        <v>2591.5500000000002</v>
      </c>
      <c r="AE54" s="213">
        <f>SUMPRODUCT($P54:$W54,'Q (t)'!$P54:$W54)/1000</f>
        <v>0</v>
      </c>
      <c r="AF54" s="213">
        <f>SUMPRODUCT($X54:$AA54,'Q (t)'!$X54:$AA54)/1000</f>
        <v>0</v>
      </c>
      <c r="AG54" s="213">
        <f t="shared" si="2"/>
        <v>3371.55</v>
      </c>
    </row>
    <row r="55" spans="1:33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51">
        <f>IF($C55="","",IF('DUOS (t-1)'!G55="",0,'DUOS (t-1)'!G55)+IF('TUOS (t-1)'!G55="",0,'TUOS (t-1)'!G55)+IF('CCF (t-1)'!G55="",0,'CCF (t-1)'!G55)+IF('CPT (t-1)'!G55="",0,'CPT (t-1)'!G55)+IF('JSO (t-1)'!G55="",0,'JSO (t-1)'!G55))</f>
        <v>780000</v>
      </c>
      <c r="H55" s="252">
        <f>IF($C55="","",IF('DUOS (t-1)'!H55="",0,'DUOS (t-1)'!H55)+IF('TUOS (t-1)'!H55="",0,'TUOS (t-1)'!H55)+IF('CCF (t-1)'!H55="",0,'CCF (t-1)'!H55)+IF('CPT (t-1)'!H55="",0,'CPT (t-1)'!H55)+IF('JSO (t-1)'!H55="",0,'JSO (t-1)'!H55))</f>
        <v>0</v>
      </c>
      <c r="I55" s="252">
        <f>IF($C55="","",IF('DUOS (t-1)'!I55="",0,'DUOS (t-1)'!I55)+IF('TUOS (t-1)'!I55="",0,'TUOS (t-1)'!I55)+IF('CCF (t-1)'!I55="",0,'CCF (t-1)'!I55)+IF('CPT (t-1)'!I55="",0,'CPT (t-1)'!I55)+IF('JSO (t-1)'!I55="",0,'JSO (t-1)'!I55))</f>
        <v>2.0670000000000002</v>
      </c>
      <c r="J55" s="252">
        <f>IF($C55="","",IF('DUOS (t-1)'!J55="",0,'DUOS (t-1)'!J55)+IF('TUOS (t-1)'!J55="",0,'TUOS (t-1)'!J55)+IF('CCF (t-1)'!J55="",0,'CCF (t-1)'!J55)+IF('CPT (t-1)'!J55="",0,'CPT (t-1)'!J55)+IF('JSO (t-1)'!J55="",0,'JSO (t-1)'!J55))</f>
        <v>1.5794999999999999</v>
      </c>
      <c r="K55" s="252">
        <f>IF($C55="","",IF('DUOS (t-1)'!K55="",0,'DUOS (t-1)'!K55)+IF('TUOS (t-1)'!K55="",0,'TUOS (t-1)'!K55)+IF('CCF (t-1)'!K55="",0,'CCF (t-1)'!K55)+IF('CPT (t-1)'!K55="",0,'CPT (t-1)'!K55)+IF('JSO (t-1)'!K55="",0,'JSO (t-1)'!K55))</f>
        <v>0.7995000000000001</v>
      </c>
      <c r="L55" s="252">
        <f>IF($C55="","",IF('DUOS (t-1)'!L55="",0,'DUOS (t-1)'!L55)+IF('TUOS (t-1)'!L55="",0,'TUOS (t-1)'!L55)+IF('CCF (t-1)'!L55="",0,'CCF (t-1)'!L55)+IF('CPT (t-1)'!L55="",0,'CPT (t-1)'!L55)+IF('JSO (t-1)'!L55="",0,'JSO (t-1)'!L55))</f>
        <v>0</v>
      </c>
      <c r="M55" s="252">
        <f>IF($C55="","",IF('DUOS (t-1)'!M55="",0,'DUOS (t-1)'!M55)+IF('TUOS (t-1)'!M55="",0,'TUOS (t-1)'!M55)+IF('CCF (t-1)'!M55="",0,'CCF (t-1)'!M55)+IF('CPT (t-1)'!M55="",0,'CPT (t-1)'!M55)+IF('JSO (t-1)'!M55="",0,'JSO (t-1)'!M55))</f>
        <v>0</v>
      </c>
      <c r="N55" s="252">
        <f>IF($C55="","",IF('DUOS (t-1)'!N55="",0,'DUOS (t-1)'!N55)+IF('TUOS (t-1)'!N55="",0,'TUOS (t-1)'!N55)+IF('CCF (t-1)'!N55="",0,'CCF (t-1)'!N55)+IF('CPT (t-1)'!N55="",0,'CPT (t-1)'!N55)+IF('JSO (t-1)'!N55="",0,'JSO (t-1)'!N55))</f>
        <v>0</v>
      </c>
      <c r="O55" s="252">
        <f>IF($C55="","",IF('DUOS (t-1)'!O55="",0,'DUOS (t-1)'!O55)+IF('TUOS (t-1)'!O55="",0,'TUOS (t-1)'!O55)+IF('CCF (t-1)'!O55="",0,'CCF (t-1)'!O55)+IF('CPT (t-1)'!O55="",0,'CPT (t-1)'!O55)+IF('JSO (t-1)'!O55="",0,'JSO (t-1)'!O55))</f>
        <v>0</v>
      </c>
      <c r="P55" s="252">
        <f>IF($C55="","",IF('DUOS (t-1)'!P55="",0,'DUOS (t-1)'!P55)+IF('TUOS (t-1)'!P55="",0,'TUOS (t-1)'!P55)+IF('CCF (t-1)'!P55="",0,'CCF (t-1)'!P55)+IF('CPT (t-1)'!P55="",0,'CPT (t-1)'!P55)+IF('JSO (t-1)'!P55="",0,'JSO (t-1)'!P55))</f>
        <v>0</v>
      </c>
      <c r="Q55" s="252">
        <f>IF($C55="","",IF('DUOS (t-1)'!Q55="",0,'DUOS (t-1)'!Q55)+IF('TUOS (t-1)'!Q55="",0,'TUOS (t-1)'!Q55)+IF('CCF (t-1)'!Q55="",0,'CCF (t-1)'!Q55)+IF('CPT (t-1)'!Q55="",0,'CPT (t-1)'!Q55)+IF('JSO (t-1)'!Q55="",0,'JSO (t-1)'!Q55))</f>
        <v>3.9</v>
      </c>
      <c r="R55" s="252">
        <f>IF($C55="","",IF('DUOS (t-1)'!R55="",0,'DUOS (t-1)'!R55)+IF('TUOS (t-1)'!R55="",0,'TUOS (t-1)'!R55)+IF('CCF (t-1)'!R55="",0,'CCF (t-1)'!R55)+IF('CPT (t-1)'!R55="",0,'CPT (t-1)'!R55)+IF('JSO (t-1)'!R55="",0,'JSO (t-1)'!R55))</f>
        <v>0</v>
      </c>
      <c r="S55" s="252">
        <f>IF($C55="","",IF('DUOS (t-1)'!S55="",0,'DUOS (t-1)'!S55)+IF('TUOS (t-1)'!S55="",0,'TUOS (t-1)'!S55)+IF('CCF (t-1)'!S55="",0,'CCF (t-1)'!S55)+IF('CPT (t-1)'!S55="",0,'CPT (t-1)'!S55)+IF('JSO (t-1)'!S55="",0,'JSO (t-1)'!S55))</f>
        <v>3.9</v>
      </c>
      <c r="T55" s="198"/>
      <c r="U55" s="198"/>
      <c r="V55" s="198"/>
      <c r="W55" s="198"/>
      <c r="X55" s="198"/>
      <c r="Y55" s="198"/>
      <c r="Z55" s="198"/>
      <c r="AA55" s="198"/>
      <c r="AB55" s="205"/>
      <c r="AC55" s="213">
        <f>IFERROR($G55*'Q (t)'!$G55/1000,0)</f>
        <v>780</v>
      </c>
      <c r="AD55" s="213">
        <f>SUMPRODUCT($H55:$O55,'Q (t)'!$H55:$O55)/100</f>
        <v>1470.3</v>
      </c>
      <c r="AE55" s="213">
        <f>SUMPRODUCT($P55:$W55,'Q (t)'!$P55:$W55)/1000</f>
        <v>1170</v>
      </c>
      <c r="AF55" s="213">
        <f>SUMPRODUCT($X55:$AA55,'Q (t)'!$X55:$AA55)/1000</f>
        <v>0</v>
      </c>
      <c r="AG55" s="213">
        <f t="shared" si="2"/>
        <v>3420.3</v>
      </c>
    </row>
    <row r="56" spans="1:33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51">
        <f>IF($C56="","",IF('DUOS (t-1)'!G56="",0,'DUOS (t-1)'!G56)+IF('TUOS (t-1)'!G56="",0,'TUOS (t-1)'!G56)+IF('CCF (t-1)'!G56="",0,'CCF (t-1)'!G56)+IF('CPT (t-1)'!G56="",0,'CPT (t-1)'!G56)+IF('JSO (t-1)'!G56="",0,'JSO (t-1)'!G56))</f>
        <v>780000</v>
      </c>
      <c r="H56" s="252">
        <f>IF($C56="","",IF('DUOS (t-1)'!H56="",0,'DUOS (t-1)'!H56)+IF('TUOS (t-1)'!H56="",0,'TUOS (t-1)'!H56)+IF('CCF (t-1)'!H56="",0,'CCF (t-1)'!H56)+IF('CPT (t-1)'!H56="",0,'CPT (t-1)'!H56)+IF('JSO (t-1)'!H56="",0,'JSO (t-1)'!H56))</f>
        <v>0</v>
      </c>
      <c r="I56" s="252">
        <f>IF($C56="","",IF('DUOS (t-1)'!I56="",0,'DUOS (t-1)'!I56)+IF('TUOS (t-1)'!I56="",0,'TUOS (t-1)'!I56)+IF('CCF (t-1)'!I56="",0,'CCF (t-1)'!I56)+IF('CPT (t-1)'!I56="",0,'CPT (t-1)'!I56)+IF('JSO (t-1)'!I56="",0,'JSO (t-1)'!I56))</f>
        <v>1.4624999999999999</v>
      </c>
      <c r="J56" s="252">
        <f>IF($C56="","",IF('DUOS (t-1)'!J56="",0,'DUOS (t-1)'!J56)+IF('TUOS (t-1)'!J56="",0,'TUOS (t-1)'!J56)+IF('CCF (t-1)'!J56="",0,'CCF (t-1)'!J56)+IF('CPT (t-1)'!J56="",0,'CPT (t-1)'!J56)+IF('JSO (t-1)'!J56="",0,'JSO (t-1)'!J56))</f>
        <v>0.97499999999999998</v>
      </c>
      <c r="K56" s="252">
        <f>IF($C56="","",IF('DUOS (t-1)'!K56="",0,'DUOS (t-1)'!K56)+IF('TUOS (t-1)'!K56="",0,'TUOS (t-1)'!K56)+IF('CCF (t-1)'!K56="",0,'CCF (t-1)'!K56)+IF('CPT (t-1)'!K56="",0,'CPT (t-1)'!K56)+IF('JSO (t-1)'!K56="",0,'JSO (t-1)'!K56))</f>
        <v>0.19500000000000001</v>
      </c>
      <c r="L56" s="252">
        <f>IF($C56="","",IF('DUOS (t-1)'!L56="",0,'DUOS (t-1)'!L56)+IF('TUOS (t-1)'!L56="",0,'TUOS (t-1)'!L56)+IF('CCF (t-1)'!L56="",0,'CCF (t-1)'!L56)+IF('CPT (t-1)'!L56="",0,'CPT (t-1)'!L56)+IF('JSO (t-1)'!L56="",0,'JSO (t-1)'!L56))</f>
        <v>0</v>
      </c>
      <c r="M56" s="252">
        <f>IF($C56="","",IF('DUOS (t-1)'!M56="",0,'DUOS (t-1)'!M56)+IF('TUOS (t-1)'!M56="",0,'TUOS (t-1)'!M56)+IF('CCF (t-1)'!M56="",0,'CCF (t-1)'!M56)+IF('CPT (t-1)'!M56="",0,'CPT (t-1)'!M56)+IF('JSO (t-1)'!M56="",0,'JSO (t-1)'!M56))</f>
        <v>0</v>
      </c>
      <c r="N56" s="252">
        <f>IF($C56="","",IF('DUOS (t-1)'!N56="",0,'DUOS (t-1)'!N56)+IF('TUOS (t-1)'!N56="",0,'TUOS (t-1)'!N56)+IF('CCF (t-1)'!N56="",0,'CCF (t-1)'!N56)+IF('CPT (t-1)'!N56="",0,'CPT (t-1)'!N56)+IF('JSO (t-1)'!N56="",0,'JSO (t-1)'!N56))</f>
        <v>0</v>
      </c>
      <c r="O56" s="252">
        <f>IF($C56="","",IF('DUOS (t-1)'!O56="",0,'DUOS (t-1)'!O56)+IF('TUOS (t-1)'!O56="",0,'TUOS (t-1)'!O56)+IF('CCF (t-1)'!O56="",0,'CCF (t-1)'!O56)+IF('CPT (t-1)'!O56="",0,'CPT (t-1)'!O56)+IF('JSO (t-1)'!O56="",0,'JSO (t-1)'!O56))</f>
        <v>0</v>
      </c>
      <c r="P56" s="252">
        <f>IF($C56="","",IF('DUOS (t-1)'!P56="",0,'DUOS (t-1)'!P56)+IF('TUOS (t-1)'!P56="",0,'TUOS (t-1)'!P56)+IF('CCF (t-1)'!P56="",0,'CCF (t-1)'!P56)+IF('CPT (t-1)'!P56="",0,'CPT (t-1)'!P56)+IF('JSO (t-1)'!P56="",0,'JSO (t-1)'!P56))</f>
        <v>0</v>
      </c>
      <c r="Q56" s="252">
        <f>IF($C56="","",IF('DUOS (t-1)'!Q56="",0,'DUOS (t-1)'!Q56)+IF('TUOS (t-1)'!Q56="",0,'TUOS (t-1)'!Q56)+IF('CCF (t-1)'!Q56="",0,'CCF (t-1)'!Q56)+IF('CPT (t-1)'!Q56="",0,'CPT (t-1)'!Q56)+IF('JSO (t-1)'!Q56="",0,'JSO (t-1)'!Q56))</f>
        <v>3.9</v>
      </c>
      <c r="R56" s="252">
        <f>IF($C56="","",IF('DUOS (t-1)'!R56="",0,'DUOS (t-1)'!R56)+IF('TUOS (t-1)'!R56="",0,'TUOS (t-1)'!R56)+IF('CCF (t-1)'!R56="",0,'CCF (t-1)'!R56)+IF('CPT (t-1)'!R56="",0,'CPT (t-1)'!R56)+IF('JSO (t-1)'!R56="",0,'JSO (t-1)'!R56))</f>
        <v>0</v>
      </c>
      <c r="S56" s="252">
        <f>IF($C56="","",IF('DUOS (t-1)'!S56="",0,'DUOS (t-1)'!S56)+IF('TUOS (t-1)'!S56="",0,'TUOS (t-1)'!S56)+IF('CCF (t-1)'!S56="",0,'CCF (t-1)'!S56)+IF('CPT (t-1)'!S56="",0,'CPT (t-1)'!S56)+IF('JSO (t-1)'!S56="",0,'JSO (t-1)'!S56))</f>
        <v>3.9</v>
      </c>
      <c r="T56" s="198"/>
      <c r="U56" s="198"/>
      <c r="V56" s="198"/>
      <c r="W56" s="198"/>
      <c r="X56" s="198"/>
      <c r="Y56" s="198"/>
      <c r="Z56" s="198"/>
      <c r="AA56" s="198"/>
      <c r="AB56" s="205"/>
      <c r="AC56" s="213">
        <f>IFERROR($G56*'Q (t)'!$G56/1000,0)</f>
        <v>780</v>
      </c>
      <c r="AD56" s="213">
        <f>SUMPRODUCT($H56:$O56,'Q (t)'!$H56:$O56)/100</f>
        <v>775.125</v>
      </c>
      <c r="AE56" s="213">
        <f>SUMPRODUCT($P56:$W56,'Q (t)'!$P56:$W56)/1000</f>
        <v>1170</v>
      </c>
      <c r="AF56" s="213">
        <f>SUMPRODUCT($X56:$AA56,'Q (t)'!$X56:$AA56)/1000</f>
        <v>0</v>
      </c>
      <c r="AG56" s="213">
        <f t="shared" si="2"/>
        <v>2725.125</v>
      </c>
    </row>
    <row r="57" spans="1:33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51">
        <f>IF($C57="","",IF('DUOS (t-1)'!G57="",0,'DUOS (t-1)'!G57)+IF('TUOS (t-1)'!G57="",0,'TUOS (t-1)'!G57)+IF('CCF (t-1)'!G57="",0,'CCF (t-1)'!G57)+IF('CPT (t-1)'!G57="",0,'CPT (t-1)'!G57)+IF('JSO (t-1)'!G57="",0,'JSO (t-1)'!G57))</f>
        <v>780000</v>
      </c>
      <c r="H57" s="252">
        <f>IF($C57="","",IF('DUOS (t-1)'!H57="",0,'DUOS (t-1)'!H57)+IF('TUOS (t-1)'!H57="",0,'TUOS (t-1)'!H57)+IF('CCF (t-1)'!H57="",0,'CCF (t-1)'!H57)+IF('CPT (t-1)'!H57="",0,'CPT (t-1)'!H57)+IF('JSO (t-1)'!H57="",0,'JSO (t-1)'!H57))</f>
        <v>0</v>
      </c>
      <c r="I57" s="252">
        <f>IF($C57="","",IF('DUOS (t-1)'!I57="",0,'DUOS (t-1)'!I57)+IF('TUOS (t-1)'!I57="",0,'TUOS (t-1)'!I57)+IF('CCF (t-1)'!I57="",0,'CCF (t-1)'!I57)+IF('CPT (t-1)'!I57="",0,'CPT (t-1)'!I57)+IF('JSO (t-1)'!I57="",0,'JSO (t-1)'!I57))</f>
        <v>2.0670000000000002</v>
      </c>
      <c r="J57" s="252">
        <f>IF($C57="","",IF('DUOS (t-1)'!J57="",0,'DUOS (t-1)'!J57)+IF('TUOS (t-1)'!J57="",0,'TUOS (t-1)'!J57)+IF('CCF (t-1)'!J57="",0,'CCF (t-1)'!J57)+IF('CPT (t-1)'!J57="",0,'CPT (t-1)'!J57)+IF('JSO (t-1)'!J57="",0,'JSO (t-1)'!J57))</f>
        <v>1.5794999999999999</v>
      </c>
      <c r="K57" s="252">
        <f>IF($C57="","",IF('DUOS (t-1)'!K57="",0,'DUOS (t-1)'!K57)+IF('TUOS (t-1)'!K57="",0,'TUOS (t-1)'!K57)+IF('CCF (t-1)'!K57="",0,'CCF (t-1)'!K57)+IF('CPT (t-1)'!K57="",0,'CPT (t-1)'!K57)+IF('JSO (t-1)'!K57="",0,'JSO (t-1)'!K57))</f>
        <v>0.7995000000000001</v>
      </c>
      <c r="L57" s="252">
        <f>IF($C57="","",IF('DUOS (t-1)'!L57="",0,'DUOS (t-1)'!L57)+IF('TUOS (t-1)'!L57="",0,'TUOS (t-1)'!L57)+IF('CCF (t-1)'!L57="",0,'CCF (t-1)'!L57)+IF('CPT (t-1)'!L57="",0,'CPT (t-1)'!L57)+IF('JSO (t-1)'!L57="",0,'JSO (t-1)'!L57))</f>
        <v>0</v>
      </c>
      <c r="M57" s="252">
        <f>IF($C57="","",IF('DUOS (t-1)'!M57="",0,'DUOS (t-1)'!M57)+IF('TUOS (t-1)'!M57="",0,'TUOS (t-1)'!M57)+IF('CCF (t-1)'!M57="",0,'CCF (t-1)'!M57)+IF('CPT (t-1)'!M57="",0,'CPT (t-1)'!M57)+IF('JSO (t-1)'!M57="",0,'JSO (t-1)'!M57))</f>
        <v>0</v>
      </c>
      <c r="N57" s="252">
        <f>IF($C57="","",IF('DUOS (t-1)'!N57="",0,'DUOS (t-1)'!N57)+IF('TUOS (t-1)'!N57="",0,'TUOS (t-1)'!N57)+IF('CCF (t-1)'!N57="",0,'CCF (t-1)'!N57)+IF('CPT (t-1)'!N57="",0,'CPT (t-1)'!N57)+IF('JSO (t-1)'!N57="",0,'JSO (t-1)'!N57))</f>
        <v>0</v>
      </c>
      <c r="O57" s="252">
        <f>IF($C57="","",IF('DUOS (t-1)'!O57="",0,'DUOS (t-1)'!O57)+IF('TUOS (t-1)'!O57="",0,'TUOS (t-1)'!O57)+IF('CCF (t-1)'!O57="",0,'CCF (t-1)'!O57)+IF('CPT (t-1)'!O57="",0,'CPT (t-1)'!O57)+IF('JSO (t-1)'!O57="",0,'JSO (t-1)'!O57))</f>
        <v>0</v>
      </c>
      <c r="P57" s="252">
        <f>IF($C57="","",IF('DUOS (t-1)'!P57="",0,'DUOS (t-1)'!P57)+IF('TUOS (t-1)'!P57="",0,'TUOS (t-1)'!P57)+IF('CCF (t-1)'!P57="",0,'CCF (t-1)'!P57)+IF('CPT (t-1)'!P57="",0,'CPT (t-1)'!P57)+IF('JSO (t-1)'!P57="",0,'JSO (t-1)'!P57))</f>
        <v>0</v>
      </c>
      <c r="Q57" s="252">
        <f>IF($C57="","",IF('DUOS (t-1)'!Q57="",0,'DUOS (t-1)'!Q57)+IF('TUOS (t-1)'!Q57="",0,'TUOS (t-1)'!Q57)+IF('CCF (t-1)'!Q57="",0,'CCF (t-1)'!Q57)+IF('CPT (t-1)'!Q57="",0,'CPT (t-1)'!Q57)+IF('JSO (t-1)'!Q57="",0,'JSO (t-1)'!Q57))</f>
        <v>3.9</v>
      </c>
      <c r="R57" s="252">
        <f>IF($C57="","",IF('DUOS (t-1)'!R57="",0,'DUOS (t-1)'!R57)+IF('TUOS (t-1)'!R57="",0,'TUOS (t-1)'!R57)+IF('CCF (t-1)'!R57="",0,'CCF (t-1)'!R57)+IF('CPT (t-1)'!R57="",0,'CPT (t-1)'!R57)+IF('JSO (t-1)'!R57="",0,'JSO (t-1)'!R57))</f>
        <v>0</v>
      </c>
      <c r="S57" s="252">
        <f>IF($C57="","",IF('DUOS (t-1)'!S57="",0,'DUOS (t-1)'!S57)+IF('TUOS (t-1)'!S57="",0,'TUOS (t-1)'!S57)+IF('CCF (t-1)'!S57="",0,'CCF (t-1)'!S57)+IF('CPT (t-1)'!S57="",0,'CPT (t-1)'!S57)+IF('JSO (t-1)'!S57="",0,'JSO (t-1)'!S57))</f>
        <v>3.9</v>
      </c>
      <c r="T57" s="198"/>
      <c r="U57" s="198"/>
      <c r="V57" s="198"/>
      <c r="W57" s="198"/>
      <c r="X57" s="198"/>
      <c r="Y57" s="198"/>
      <c r="Z57" s="198"/>
      <c r="AA57" s="198"/>
      <c r="AB57" s="205"/>
      <c r="AC57" s="213">
        <f>IFERROR($G57*'Q (t)'!$G57/1000,0)</f>
        <v>780</v>
      </c>
      <c r="AD57" s="213">
        <f>SUMPRODUCT($H57:$O57,'Q (t)'!$H57:$O57)/100</f>
        <v>1470.3</v>
      </c>
      <c r="AE57" s="213">
        <f>SUMPRODUCT($P57:$W57,'Q (t)'!$P57:$W57)/1000</f>
        <v>1170</v>
      </c>
      <c r="AF57" s="213">
        <f>SUMPRODUCT($X57:$AA57,'Q (t)'!$X57:$AA57)/1000</f>
        <v>0</v>
      </c>
      <c r="AG57" s="213">
        <f t="shared" si="2"/>
        <v>3420.3</v>
      </c>
    </row>
    <row r="58" spans="1:33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51">
        <f>IF($C58="","",IF('DUOS (t-1)'!G58="",0,'DUOS (t-1)'!G58)+IF('TUOS (t-1)'!G58="",0,'TUOS (t-1)'!G58)+IF('CCF (t-1)'!G58="",0,'CCF (t-1)'!G58)+IF('CPT (t-1)'!G58="",0,'CPT (t-1)'!G58)+IF('JSO (t-1)'!G58="",0,'JSO (t-1)'!G58))</f>
        <v>780000</v>
      </c>
      <c r="H58" s="252">
        <f>IF($C58="","",IF('DUOS (t-1)'!H58="",0,'DUOS (t-1)'!H58)+IF('TUOS (t-1)'!H58="",0,'TUOS (t-1)'!H58)+IF('CCF (t-1)'!H58="",0,'CCF (t-1)'!H58)+IF('CPT (t-1)'!H58="",0,'CPT (t-1)'!H58)+IF('JSO (t-1)'!H58="",0,'JSO (t-1)'!H58))</f>
        <v>0</v>
      </c>
      <c r="I58" s="252">
        <f>IF($C58="","",IF('DUOS (t-1)'!I58="",0,'DUOS (t-1)'!I58)+IF('TUOS (t-1)'!I58="",0,'TUOS (t-1)'!I58)+IF('CCF (t-1)'!I58="",0,'CCF (t-1)'!I58)+IF('CPT (t-1)'!I58="",0,'CPT (t-1)'!I58)+IF('JSO (t-1)'!I58="",0,'JSO (t-1)'!I58))</f>
        <v>2.0670000000000002</v>
      </c>
      <c r="J58" s="252">
        <f>IF($C58="","",IF('DUOS (t-1)'!J58="",0,'DUOS (t-1)'!J58)+IF('TUOS (t-1)'!J58="",0,'TUOS (t-1)'!J58)+IF('CCF (t-1)'!J58="",0,'CCF (t-1)'!J58)+IF('CPT (t-1)'!J58="",0,'CPT (t-1)'!J58)+IF('JSO (t-1)'!J58="",0,'JSO (t-1)'!J58))</f>
        <v>1.5794999999999999</v>
      </c>
      <c r="K58" s="252">
        <f>IF($C58="","",IF('DUOS (t-1)'!K58="",0,'DUOS (t-1)'!K58)+IF('TUOS (t-1)'!K58="",0,'TUOS (t-1)'!K58)+IF('CCF (t-1)'!K58="",0,'CCF (t-1)'!K58)+IF('CPT (t-1)'!K58="",0,'CPT (t-1)'!K58)+IF('JSO (t-1)'!K58="",0,'JSO (t-1)'!K58))</f>
        <v>0.7995000000000001</v>
      </c>
      <c r="L58" s="252">
        <f>IF($C58="","",IF('DUOS (t-1)'!L58="",0,'DUOS (t-1)'!L58)+IF('TUOS (t-1)'!L58="",0,'TUOS (t-1)'!L58)+IF('CCF (t-1)'!L58="",0,'CCF (t-1)'!L58)+IF('CPT (t-1)'!L58="",0,'CPT (t-1)'!L58)+IF('JSO (t-1)'!L58="",0,'JSO (t-1)'!L58))</f>
        <v>0</v>
      </c>
      <c r="M58" s="252">
        <f>IF($C58="","",IF('DUOS (t-1)'!M58="",0,'DUOS (t-1)'!M58)+IF('TUOS (t-1)'!M58="",0,'TUOS (t-1)'!M58)+IF('CCF (t-1)'!M58="",0,'CCF (t-1)'!M58)+IF('CPT (t-1)'!M58="",0,'CPT (t-1)'!M58)+IF('JSO (t-1)'!M58="",0,'JSO (t-1)'!M58))</f>
        <v>0</v>
      </c>
      <c r="N58" s="252">
        <f>IF($C58="","",IF('DUOS (t-1)'!N58="",0,'DUOS (t-1)'!N58)+IF('TUOS (t-1)'!N58="",0,'TUOS (t-1)'!N58)+IF('CCF (t-1)'!N58="",0,'CCF (t-1)'!N58)+IF('CPT (t-1)'!N58="",0,'CPT (t-1)'!N58)+IF('JSO (t-1)'!N58="",0,'JSO (t-1)'!N58))</f>
        <v>0</v>
      </c>
      <c r="O58" s="252">
        <f>IF($C58="","",IF('DUOS (t-1)'!O58="",0,'DUOS (t-1)'!O58)+IF('TUOS (t-1)'!O58="",0,'TUOS (t-1)'!O58)+IF('CCF (t-1)'!O58="",0,'CCF (t-1)'!O58)+IF('CPT (t-1)'!O58="",0,'CPT (t-1)'!O58)+IF('JSO (t-1)'!O58="",0,'JSO (t-1)'!O58))</f>
        <v>0</v>
      </c>
      <c r="P58" s="252">
        <f>IF($C58="","",IF('DUOS (t-1)'!P58="",0,'DUOS (t-1)'!P58)+IF('TUOS (t-1)'!P58="",0,'TUOS (t-1)'!P58)+IF('CCF (t-1)'!P58="",0,'CCF (t-1)'!P58)+IF('CPT (t-1)'!P58="",0,'CPT (t-1)'!P58)+IF('JSO (t-1)'!P58="",0,'JSO (t-1)'!P58))</f>
        <v>0</v>
      </c>
      <c r="Q58" s="252">
        <f>IF($C58="","",IF('DUOS (t-1)'!Q58="",0,'DUOS (t-1)'!Q58)+IF('TUOS (t-1)'!Q58="",0,'TUOS (t-1)'!Q58)+IF('CCF (t-1)'!Q58="",0,'CCF (t-1)'!Q58)+IF('CPT (t-1)'!Q58="",0,'CPT (t-1)'!Q58)+IF('JSO (t-1)'!Q58="",0,'JSO (t-1)'!Q58))</f>
        <v>3.9</v>
      </c>
      <c r="R58" s="252">
        <f>IF($C58="","",IF('DUOS (t-1)'!R58="",0,'DUOS (t-1)'!R58)+IF('TUOS (t-1)'!R58="",0,'TUOS (t-1)'!R58)+IF('CCF (t-1)'!R58="",0,'CCF (t-1)'!R58)+IF('CPT (t-1)'!R58="",0,'CPT (t-1)'!R58)+IF('JSO (t-1)'!R58="",0,'JSO (t-1)'!R58))</f>
        <v>0</v>
      </c>
      <c r="S58" s="252">
        <f>IF($C58="","",IF('DUOS (t-1)'!S58="",0,'DUOS (t-1)'!S58)+IF('TUOS (t-1)'!S58="",0,'TUOS (t-1)'!S58)+IF('CCF (t-1)'!S58="",0,'CCF (t-1)'!S58)+IF('CPT (t-1)'!S58="",0,'CPT (t-1)'!S58)+IF('JSO (t-1)'!S58="",0,'JSO (t-1)'!S58))</f>
        <v>3.9</v>
      </c>
      <c r="T58" s="198"/>
      <c r="U58" s="198"/>
      <c r="V58" s="198"/>
      <c r="W58" s="198"/>
      <c r="X58" s="198"/>
      <c r="Y58" s="198"/>
      <c r="Z58" s="198"/>
      <c r="AA58" s="198"/>
      <c r="AB58" s="205"/>
      <c r="AC58" s="213">
        <f>IFERROR($G58*'Q (t)'!$G58/1000,0)</f>
        <v>780</v>
      </c>
      <c r="AD58" s="213">
        <f>SUMPRODUCT($H58:$O58,'Q (t)'!$H58:$O58)/100</f>
        <v>1470.3</v>
      </c>
      <c r="AE58" s="213">
        <f>SUMPRODUCT($P58:$W58,'Q (t)'!$P58:$W58)/1000</f>
        <v>1170</v>
      </c>
      <c r="AF58" s="213">
        <f>SUMPRODUCT($X58:$AA58,'Q (t)'!$X58:$AA58)/1000</f>
        <v>0</v>
      </c>
      <c r="AG58" s="213">
        <f t="shared" si="2"/>
        <v>3420.3</v>
      </c>
    </row>
    <row r="59" spans="1:33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51">
        <f>IF($C59="","",IF('DUOS (t-1)'!G59="",0,'DUOS (t-1)'!G59)+IF('TUOS (t-1)'!G59="",0,'TUOS (t-1)'!G59)+IF('CCF (t-1)'!G59="",0,'CCF (t-1)'!G59)+IF('CPT (t-1)'!G59="",0,'CPT (t-1)'!G59)+IF('JSO (t-1)'!G59="",0,'JSO (t-1)'!G59))</f>
        <v>780000</v>
      </c>
      <c r="H59" s="252">
        <f>IF($C59="","",IF('DUOS (t-1)'!H59="",0,'DUOS (t-1)'!H59)+IF('TUOS (t-1)'!H59="",0,'TUOS (t-1)'!H59)+IF('CCF (t-1)'!H59="",0,'CCF (t-1)'!H59)+IF('CPT (t-1)'!H59="",0,'CPT (t-1)'!H59)+IF('JSO (t-1)'!H59="",0,'JSO (t-1)'!H59))</f>
        <v>0</v>
      </c>
      <c r="I59" s="252">
        <f>IF($C59="","",IF('DUOS (t-1)'!I59="",0,'DUOS (t-1)'!I59)+IF('TUOS (t-1)'!I59="",0,'TUOS (t-1)'!I59)+IF('CCF (t-1)'!I59="",0,'CCF (t-1)'!I59)+IF('CPT (t-1)'!I59="",0,'CPT (t-1)'!I59)+IF('JSO (t-1)'!I59="",0,'JSO (t-1)'!I59))</f>
        <v>2.0670000000000002</v>
      </c>
      <c r="J59" s="252">
        <f>IF($C59="","",IF('DUOS (t-1)'!J59="",0,'DUOS (t-1)'!J59)+IF('TUOS (t-1)'!J59="",0,'TUOS (t-1)'!J59)+IF('CCF (t-1)'!J59="",0,'CCF (t-1)'!J59)+IF('CPT (t-1)'!J59="",0,'CPT (t-1)'!J59)+IF('JSO (t-1)'!J59="",0,'JSO (t-1)'!J59))</f>
        <v>1.5794999999999999</v>
      </c>
      <c r="K59" s="252">
        <f>IF($C59="","",IF('DUOS (t-1)'!K59="",0,'DUOS (t-1)'!K59)+IF('TUOS (t-1)'!K59="",0,'TUOS (t-1)'!K59)+IF('CCF (t-1)'!K59="",0,'CCF (t-1)'!K59)+IF('CPT (t-1)'!K59="",0,'CPT (t-1)'!K59)+IF('JSO (t-1)'!K59="",0,'JSO (t-1)'!K59))</f>
        <v>0.7995000000000001</v>
      </c>
      <c r="L59" s="252">
        <f>IF($C59="","",IF('DUOS (t-1)'!L59="",0,'DUOS (t-1)'!L59)+IF('TUOS (t-1)'!L59="",0,'TUOS (t-1)'!L59)+IF('CCF (t-1)'!L59="",0,'CCF (t-1)'!L59)+IF('CPT (t-1)'!L59="",0,'CPT (t-1)'!L59)+IF('JSO (t-1)'!L59="",0,'JSO (t-1)'!L59))</f>
        <v>0</v>
      </c>
      <c r="M59" s="252">
        <f>IF($C59="","",IF('DUOS (t-1)'!M59="",0,'DUOS (t-1)'!M59)+IF('TUOS (t-1)'!M59="",0,'TUOS (t-1)'!M59)+IF('CCF (t-1)'!M59="",0,'CCF (t-1)'!M59)+IF('CPT (t-1)'!M59="",0,'CPT (t-1)'!M59)+IF('JSO (t-1)'!M59="",0,'JSO (t-1)'!M59))</f>
        <v>0</v>
      </c>
      <c r="N59" s="252">
        <f>IF($C59="","",IF('DUOS (t-1)'!N59="",0,'DUOS (t-1)'!N59)+IF('TUOS (t-1)'!N59="",0,'TUOS (t-1)'!N59)+IF('CCF (t-1)'!N59="",0,'CCF (t-1)'!N59)+IF('CPT (t-1)'!N59="",0,'CPT (t-1)'!N59)+IF('JSO (t-1)'!N59="",0,'JSO (t-1)'!N59))</f>
        <v>0</v>
      </c>
      <c r="O59" s="252">
        <f>IF($C59="","",IF('DUOS (t-1)'!O59="",0,'DUOS (t-1)'!O59)+IF('TUOS (t-1)'!O59="",0,'TUOS (t-1)'!O59)+IF('CCF (t-1)'!O59="",0,'CCF (t-1)'!O59)+IF('CPT (t-1)'!O59="",0,'CPT (t-1)'!O59)+IF('JSO (t-1)'!O59="",0,'JSO (t-1)'!O59))</f>
        <v>0</v>
      </c>
      <c r="P59" s="252">
        <f>IF($C59="","",IF('DUOS (t-1)'!P59="",0,'DUOS (t-1)'!P59)+IF('TUOS (t-1)'!P59="",0,'TUOS (t-1)'!P59)+IF('CCF (t-1)'!P59="",0,'CCF (t-1)'!P59)+IF('CPT (t-1)'!P59="",0,'CPT (t-1)'!P59)+IF('JSO (t-1)'!P59="",0,'JSO (t-1)'!P59))</f>
        <v>0</v>
      </c>
      <c r="Q59" s="252">
        <f>IF($C59="","",IF('DUOS (t-1)'!Q59="",0,'DUOS (t-1)'!Q59)+IF('TUOS (t-1)'!Q59="",0,'TUOS (t-1)'!Q59)+IF('CCF (t-1)'!Q59="",0,'CCF (t-1)'!Q59)+IF('CPT (t-1)'!Q59="",0,'CPT (t-1)'!Q59)+IF('JSO (t-1)'!Q59="",0,'JSO (t-1)'!Q59))</f>
        <v>3.9</v>
      </c>
      <c r="R59" s="252">
        <f>IF($C59="","",IF('DUOS (t-1)'!R59="",0,'DUOS (t-1)'!R59)+IF('TUOS (t-1)'!R59="",0,'TUOS (t-1)'!R59)+IF('CCF (t-1)'!R59="",0,'CCF (t-1)'!R59)+IF('CPT (t-1)'!R59="",0,'CPT (t-1)'!R59)+IF('JSO (t-1)'!R59="",0,'JSO (t-1)'!R59))</f>
        <v>0</v>
      </c>
      <c r="S59" s="252">
        <f>IF($C59="","",IF('DUOS (t-1)'!S59="",0,'DUOS (t-1)'!S59)+IF('TUOS (t-1)'!S59="",0,'TUOS (t-1)'!S59)+IF('CCF (t-1)'!S59="",0,'CCF (t-1)'!S59)+IF('CPT (t-1)'!S59="",0,'CPT (t-1)'!S59)+IF('JSO (t-1)'!S59="",0,'JSO (t-1)'!S59))</f>
        <v>3.9</v>
      </c>
      <c r="T59" s="198"/>
      <c r="U59" s="198"/>
      <c r="V59" s="198"/>
      <c r="W59" s="198"/>
      <c r="X59" s="198"/>
      <c r="Y59" s="198"/>
      <c r="Z59" s="198"/>
      <c r="AA59" s="198"/>
      <c r="AB59" s="205"/>
      <c r="AC59" s="213">
        <f>IFERROR($G59*'Q (t)'!$G59/1000,0)</f>
        <v>780</v>
      </c>
      <c r="AD59" s="213">
        <f>SUMPRODUCT($H59:$O59,'Q (t)'!$H59:$O59)/100</f>
        <v>1470.3</v>
      </c>
      <c r="AE59" s="213">
        <f>SUMPRODUCT($P59:$W59,'Q (t)'!$P59:$W59)/1000</f>
        <v>1170</v>
      </c>
      <c r="AF59" s="213">
        <f>SUMPRODUCT($X59:$AA59,'Q (t)'!$X59:$AA59)/1000</f>
        <v>0</v>
      </c>
      <c r="AG59" s="213">
        <f t="shared" si="2"/>
        <v>3420.3</v>
      </c>
    </row>
    <row r="60" spans="1:33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51">
        <f>IF($C60="","",IF('DUOS (t-1)'!G60="",0,'DUOS (t-1)'!G60)+IF('TUOS (t-1)'!G60="",0,'TUOS (t-1)'!G60)+IF('CCF (t-1)'!G60="",0,'CCF (t-1)'!G60)+IF('CPT (t-1)'!G60="",0,'CPT (t-1)'!G60)+IF('JSO (t-1)'!G60="",0,'JSO (t-1)'!G60))</f>
        <v>780000</v>
      </c>
      <c r="H60" s="252">
        <f>IF($C60="","",IF('DUOS (t-1)'!H60="",0,'DUOS (t-1)'!H60)+IF('TUOS (t-1)'!H60="",0,'TUOS (t-1)'!H60)+IF('CCF (t-1)'!H60="",0,'CCF (t-1)'!H60)+IF('CPT (t-1)'!H60="",0,'CPT (t-1)'!H60)+IF('JSO (t-1)'!H60="",0,'JSO (t-1)'!H60))</f>
        <v>0</v>
      </c>
      <c r="I60" s="252">
        <f>IF($C60="","",IF('DUOS (t-1)'!I60="",0,'DUOS (t-1)'!I60)+IF('TUOS (t-1)'!I60="",0,'TUOS (t-1)'!I60)+IF('CCF (t-1)'!I60="",0,'CCF (t-1)'!I60)+IF('CPT (t-1)'!I60="",0,'CPT (t-1)'!I60)+IF('JSO (t-1)'!I60="",0,'JSO (t-1)'!I60))</f>
        <v>2.0670000000000002</v>
      </c>
      <c r="J60" s="252">
        <f>IF($C60="","",IF('DUOS (t-1)'!J60="",0,'DUOS (t-1)'!J60)+IF('TUOS (t-1)'!J60="",0,'TUOS (t-1)'!J60)+IF('CCF (t-1)'!J60="",0,'CCF (t-1)'!J60)+IF('CPT (t-1)'!J60="",0,'CPT (t-1)'!J60)+IF('JSO (t-1)'!J60="",0,'JSO (t-1)'!J60))</f>
        <v>1.5794999999999999</v>
      </c>
      <c r="K60" s="252">
        <f>IF($C60="","",IF('DUOS (t-1)'!K60="",0,'DUOS (t-1)'!K60)+IF('TUOS (t-1)'!K60="",0,'TUOS (t-1)'!K60)+IF('CCF (t-1)'!K60="",0,'CCF (t-1)'!K60)+IF('CPT (t-1)'!K60="",0,'CPT (t-1)'!K60)+IF('JSO (t-1)'!K60="",0,'JSO (t-1)'!K60))</f>
        <v>0.7995000000000001</v>
      </c>
      <c r="L60" s="252">
        <f>IF($C60="","",IF('DUOS (t-1)'!L60="",0,'DUOS (t-1)'!L60)+IF('TUOS (t-1)'!L60="",0,'TUOS (t-1)'!L60)+IF('CCF (t-1)'!L60="",0,'CCF (t-1)'!L60)+IF('CPT (t-1)'!L60="",0,'CPT (t-1)'!L60)+IF('JSO (t-1)'!L60="",0,'JSO (t-1)'!L60))</f>
        <v>0</v>
      </c>
      <c r="M60" s="252">
        <f>IF($C60="","",IF('DUOS (t-1)'!M60="",0,'DUOS (t-1)'!M60)+IF('TUOS (t-1)'!M60="",0,'TUOS (t-1)'!M60)+IF('CCF (t-1)'!M60="",0,'CCF (t-1)'!M60)+IF('CPT (t-1)'!M60="",0,'CPT (t-1)'!M60)+IF('JSO (t-1)'!M60="",0,'JSO (t-1)'!M60))</f>
        <v>0</v>
      </c>
      <c r="N60" s="252">
        <f>IF($C60="","",IF('DUOS (t-1)'!N60="",0,'DUOS (t-1)'!N60)+IF('TUOS (t-1)'!N60="",0,'TUOS (t-1)'!N60)+IF('CCF (t-1)'!N60="",0,'CCF (t-1)'!N60)+IF('CPT (t-1)'!N60="",0,'CPT (t-1)'!N60)+IF('JSO (t-1)'!N60="",0,'JSO (t-1)'!N60))</f>
        <v>0</v>
      </c>
      <c r="O60" s="252">
        <f>IF($C60="","",IF('DUOS (t-1)'!O60="",0,'DUOS (t-1)'!O60)+IF('TUOS (t-1)'!O60="",0,'TUOS (t-1)'!O60)+IF('CCF (t-1)'!O60="",0,'CCF (t-1)'!O60)+IF('CPT (t-1)'!O60="",0,'CPT (t-1)'!O60)+IF('JSO (t-1)'!O60="",0,'JSO (t-1)'!O60))</f>
        <v>0</v>
      </c>
      <c r="P60" s="252">
        <f>IF($C60="","",IF('DUOS (t-1)'!P60="",0,'DUOS (t-1)'!P60)+IF('TUOS (t-1)'!P60="",0,'TUOS (t-1)'!P60)+IF('CCF (t-1)'!P60="",0,'CCF (t-1)'!P60)+IF('CPT (t-1)'!P60="",0,'CPT (t-1)'!P60)+IF('JSO (t-1)'!P60="",0,'JSO (t-1)'!P60))</f>
        <v>0</v>
      </c>
      <c r="Q60" s="252">
        <f>IF($C60="","",IF('DUOS (t-1)'!Q60="",0,'DUOS (t-1)'!Q60)+IF('TUOS (t-1)'!Q60="",0,'TUOS (t-1)'!Q60)+IF('CCF (t-1)'!Q60="",0,'CCF (t-1)'!Q60)+IF('CPT (t-1)'!Q60="",0,'CPT (t-1)'!Q60)+IF('JSO (t-1)'!Q60="",0,'JSO (t-1)'!Q60))</f>
        <v>3.9</v>
      </c>
      <c r="R60" s="252">
        <f>IF($C60="","",IF('DUOS (t-1)'!R60="",0,'DUOS (t-1)'!R60)+IF('TUOS (t-1)'!R60="",0,'TUOS (t-1)'!R60)+IF('CCF (t-1)'!R60="",0,'CCF (t-1)'!R60)+IF('CPT (t-1)'!R60="",0,'CPT (t-1)'!R60)+IF('JSO (t-1)'!R60="",0,'JSO (t-1)'!R60))</f>
        <v>0</v>
      </c>
      <c r="S60" s="252">
        <f>IF($C60="","",IF('DUOS (t-1)'!S60="",0,'DUOS (t-1)'!S60)+IF('TUOS (t-1)'!S60="",0,'TUOS (t-1)'!S60)+IF('CCF (t-1)'!S60="",0,'CCF (t-1)'!S60)+IF('CPT (t-1)'!S60="",0,'CPT (t-1)'!S60)+IF('JSO (t-1)'!S60="",0,'JSO (t-1)'!S60))</f>
        <v>3.9</v>
      </c>
      <c r="T60" s="198"/>
      <c r="U60" s="198"/>
      <c r="V60" s="198"/>
      <c r="W60" s="198"/>
      <c r="X60" s="198"/>
      <c r="Y60" s="198"/>
      <c r="Z60" s="198"/>
      <c r="AA60" s="198"/>
      <c r="AB60" s="205"/>
      <c r="AC60" s="213">
        <f>IFERROR($G60*'Q (t)'!$G60/1000,0)</f>
        <v>780</v>
      </c>
      <c r="AD60" s="213">
        <f>SUMPRODUCT($H60:$O60,'Q (t)'!$H60:$O60)/100</f>
        <v>1470.3</v>
      </c>
      <c r="AE60" s="213">
        <f>SUMPRODUCT($P60:$W60,'Q (t)'!$P60:$W60)/1000</f>
        <v>1170</v>
      </c>
      <c r="AF60" s="213">
        <f>SUMPRODUCT($X60:$AA60,'Q (t)'!$X60:$AA60)/1000</f>
        <v>0</v>
      </c>
      <c r="AG60" s="213">
        <f t="shared" si="2"/>
        <v>3420.3</v>
      </c>
    </row>
    <row r="61" spans="1:33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51">
        <f>IF($C61="","",IF('DUOS (t-1)'!G61="",0,'DUOS (t-1)'!G61)+IF('TUOS (t-1)'!G61="",0,'TUOS (t-1)'!G61)+IF('CCF (t-1)'!G61="",0,'CCF (t-1)'!G61)+IF('CPT (t-1)'!G61="",0,'CPT (t-1)'!G61)+IF('JSO (t-1)'!G61="",0,'JSO (t-1)'!G61))</f>
        <v>780000</v>
      </c>
      <c r="H61" s="252">
        <f>IF($C61="","",IF('DUOS (t-1)'!H61="",0,'DUOS (t-1)'!H61)+IF('TUOS (t-1)'!H61="",0,'TUOS (t-1)'!H61)+IF('CCF (t-1)'!H61="",0,'CCF (t-1)'!H61)+IF('CPT (t-1)'!H61="",0,'CPT (t-1)'!H61)+IF('JSO (t-1)'!H61="",0,'JSO (t-1)'!H61))</f>
        <v>0</v>
      </c>
      <c r="I61" s="252">
        <f>IF($C61="","",IF('DUOS (t-1)'!I61="",0,'DUOS (t-1)'!I61)+IF('TUOS (t-1)'!I61="",0,'TUOS (t-1)'!I61)+IF('CCF (t-1)'!I61="",0,'CCF (t-1)'!I61)+IF('CPT (t-1)'!I61="",0,'CPT (t-1)'!I61)+IF('JSO (t-1)'!I61="",0,'JSO (t-1)'!I61))</f>
        <v>2.0670000000000002</v>
      </c>
      <c r="J61" s="252">
        <f>IF($C61="","",IF('DUOS (t-1)'!J61="",0,'DUOS (t-1)'!J61)+IF('TUOS (t-1)'!J61="",0,'TUOS (t-1)'!J61)+IF('CCF (t-1)'!J61="",0,'CCF (t-1)'!J61)+IF('CPT (t-1)'!J61="",0,'CPT (t-1)'!J61)+IF('JSO (t-1)'!J61="",0,'JSO (t-1)'!J61))</f>
        <v>1.5794999999999999</v>
      </c>
      <c r="K61" s="252">
        <f>IF($C61="","",IF('DUOS (t-1)'!K61="",0,'DUOS (t-1)'!K61)+IF('TUOS (t-1)'!K61="",0,'TUOS (t-1)'!K61)+IF('CCF (t-1)'!K61="",0,'CCF (t-1)'!K61)+IF('CPT (t-1)'!K61="",0,'CPT (t-1)'!K61)+IF('JSO (t-1)'!K61="",0,'JSO (t-1)'!K61))</f>
        <v>0.7995000000000001</v>
      </c>
      <c r="L61" s="252">
        <f>IF($C61="","",IF('DUOS (t-1)'!L61="",0,'DUOS (t-1)'!L61)+IF('TUOS (t-1)'!L61="",0,'TUOS (t-1)'!L61)+IF('CCF (t-1)'!L61="",0,'CCF (t-1)'!L61)+IF('CPT (t-1)'!L61="",0,'CPT (t-1)'!L61)+IF('JSO (t-1)'!L61="",0,'JSO (t-1)'!L61))</f>
        <v>0</v>
      </c>
      <c r="M61" s="252">
        <f>IF($C61="","",IF('DUOS (t-1)'!M61="",0,'DUOS (t-1)'!M61)+IF('TUOS (t-1)'!M61="",0,'TUOS (t-1)'!M61)+IF('CCF (t-1)'!M61="",0,'CCF (t-1)'!M61)+IF('CPT (t-1)'!M61="",0,'CPT (t-1)'!M61)+IF('JSO (t-1)'!M61="",0,'JSO (t-1)'!M61))</f>
        <v>0</v>
      </c>
      <c r="N61" s="252">
        <f>IF($C61="","",IF('DUOS (t-1)'!N61="",0,'DUOS (t-1)'!N61)+IF('TUOS (t-1)'!N61="",0,'TUOS (t-1)'!N61)+IF('CCF (t-1)'!N61="",0,'CCF (t-1)'!N61)+IF('CPT (t-1)'!N61="",0,'CPT (t-1)'!N61)+IF('JSO (t-1)'!N61="",0,'JSO (t-1)'!N61))</f>
        <v>0</v>
      </c>
      <c r="O61" s="252">
        <f>IF($C61="","",IF('DUOS (t-1)'!O61="",0,'DUOS (t-1)'!O61)+IF('TUOS (t-1)'!O61="",0,'TUOS (t-1)'!O61)+IF('CCF (t-1)'!O61="",0,'CCF (t-1)'!O61)+IF('CPT (t-1)'!O61="",0,'CPT (t-1)'!O61)+IF('JSO (t-1)'!O61="",0,'JSO (t-1)'!O61))</f>
        <v>0</v>
      </c>
      <c r="P61" s="252">
        <f>IF($C61="","",IF('DUOS (t-1)'!P61="",0,'DUOS (t-1)'!P61)+IF('TUOS (t-1)'!P61="",0,'TUOS (t-1)'!P61)+IF('CCF (t-1)'!P61="",0,'CCF (t-1)'!P61)+IF('CPT (t-1)'!P61="",0,'CPT (t-1)'!P61)+IF('JSO (t-1)'!P61="",0,'JSO (t-1)'!P61))</f>
        <v>0</v>
      </c>
      <c r="Q61" s="252">
        <f>IF($C61="","",IF('DUOS (t-1)'!Q61="",0,'DUOS (t-1)'!Q61)+IF('TUOS (t-1)'!Q61="",0,'TUOS (t-1)'!Q61)+IF('CCF (t-1)'!Q61="",0,'CCF (t-1)'!Q61)+IF('CPT (t-1)'!Q61="",0,'CPT (t-1)'!Q61)+IF('JSO (t-1)'!Q61="",0,'JSO (t-1)'!Q61))</f>
        <v>3.9</v>
      </c>
      <c r="R61" s="252">
        <f>IF($C61="","",IF('DUOS (t-1)'!R61="",0,'DUOS (t-1)'!R61)+IF('TUOS (t-1)'!R61="",0,'TUOS (t-1)'!R61)+IF('CCF (t-1)'!R61="",0,'CCF (t-1)'!R61)+IF('CPT (t-1)'!R61="",0,'CPT (t-1)'!R61)+IF('JSO (t-1)'!R61="",0,'JSO (t-1)'!R61))</f>
        <v>0</v>
      </c>
      <c r="S61" s="252">
        <f>IF($C61="","",IF('DUOS (t-1)'!S61="",0,'DUOS (t-1)'!S61)+IF('TUOS (t-1)'!S61="",0,'TUOS (t-1)'!S61)+IF('CCF (t-1)'!S61="",0,'CCF (t-1)'!S61)+IF('CPT (t-1)'!S61="",0,'CPT (t-1)'!S61)+IF('JSO (t-1)'!S61="",0,'JSO (t-1)'!S61))</f>
        <v>3.9</v>
      </c>
      <c r="T61" s="198"/>
      <c r="U61" s="198"/>
      <c r="V61" s="198"/>
      <c r="W61" s="198"/>
      <c r="X61" s="198"/>
      <c r="Y61" s="198"/>
      <c r="Z61" s="198"/>
      <c r="AA61" s="198"/>
      <c r="AB61" s="205"/>
      <c r="AC61" s="213">
        <f>IFERROR($G61*'Q (t)'!$G61/1000,0)</f>
        <v>780</v>
      </c>
      <c r="AD61" s="213">
        <f>SUMPRODUCT($H61:$O61,'Q (t)'!$H61:$O61)/100</f>
        <v>1470.3</v>
      </c>
      <c r="AE61" s="213">
        <f>SUMPRODUCT($P61:$W61,'Q (t)'!$P61:$W61)/1000</f>
        <v>1170</v>
      </c>
      <c r="AF61" s="213">
        <f>SUMPRODUCT($X61:$AA61,'Q (t)'!$X61:$AA61)/1000</f>
        <v>0</v>
      </c>
      <c r="AG61" s="213">
        <f t="shared" si="2"/>
        <v>3420.3</v>
      </c>
    </row>
    <row r="62" spans="1:33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51">
        <f>IF($C62="","",IF('DUOS (t-1)'!G62="",0,'DUOS (t-1)'!G62)+IF('TUOS (t-1)'!G62="",0,'TUOS (t-1)'!G62)+IF('CCF (t-1)'!G62="",0,'CCF (t-1)'!G62)+IF('CPT (t-1)'!G62="",0,'CPT (t-1)'!G62)+IF('JSO (t-1)'!G62="",0,'JSO (t-1)'!G62))</f>
        <v>780000</v>
      </c>
      <c r="H62" s="252">
        <f>IF($C62="","",IF('DUOS (t-1)'!H62="",0,'DUOS (t-1)'!H62)+IF('TUOS (t-1)'!H62="",0,'TUOS (t-1)'!H62)+IF('CCF (t-1)'!H62="",0,'CCF (t-1)'!H62)+IF('CPT (t-1)'!H62="",0,'CPT (t-1)'!H62)+IF('JSO (t-1)'!H62="",0,'JSO (t-1)'!H62))</f>
        <v>0</v>
      </c>
      <c r="I62" s="252">
        <f>IF($C62="","",IF('DUOS (t-1)'!I62="",0,'DUOS (t-1)'!I62)+IF('TUOS (t-1)'!I62="",0,'TUOS (t-1)'!I62)+IF('CCF (t-1)'!I62="",0,'CCF (t-1)'!I62)+IF('CPT (t-1)'!I62="",0,'CPT (t-1)'!I62)+IF('JSO (t-1)'!I62="",0,'JSO (t-1)'!I62))</f>
        <v>2.0670000000000002</v>
      </c>
      <c r="J62" s="252">
        <f>IF($C62="","",IF('DUOS (t-1)'!J62="",0,'DUOS (t-1)'!J62)+IF('TUOS (t-1)'!J62="",0,'TUOS (t-1)'!J62)+IF('CCF (t-1)'!J62="",0,'CCF (t-1)'!J62)+IF('CPT (t-1)'!J62="",0,'CPT (t-1)'!J62)+IF('JSO (t-1)'!J62="",0,'JSO (t-1)'!J62))</f>
        <v>1.5794999999999999</v>
      </c>
      <c r="K62" s="252">
        <f>IF($C62="","",IF('DUOS (t-1)'!K62="",0,'DUOS (t-1)'!K62)+IF('TUOS (t-1)'!K62="",0,'TUOS (t-1)'!K62)+IF('CCF (t-1)'!K62="",0,'CCF (t-1)'!K62)+IF('CPT (t-1)'!K62="",0,'CPT (t-1)'!K62)+IF('JSO (t-1)'!K62="",0,'JSO (t-1)'!K62))</f>
        <v>0.7995000000000001</v>
      </c>
      <c r="L62" s="252">
        <f>IF($C62="","",IF('DUOS (t-1)'!L62="",0,'DUOS (t-1)'!L62)+IF('TUOS (t-1)'!L62="",0,'TUOS (t-1)'!L62)+IF('CCF (t-1)'!L62="",0,'CCF (t-1)'!L62)+IF('CPT (t-1)'!L62="",0,'CPT (t-1)'!L62)+IF('JSO (t-1)'!L62="",0,'JSO (t-1)'!L62))</f>
        <v>0</v>
      </c>
      <c r="M62" s="252">
        <f>IF($C62="","",IF('DUOS (t-1)'!M62="",0,'DUOS (t-1)'!M62)+IF('TUOS (t-1)'!M62="",0,'TUOS (t-1)'!M62)+IF('CCF (t-1)'!M62="",0,'CCF (t-1)'!M62)+IF('CPT (t-1)'!M62="",0,'CPT (t-1)'!M62)+IF('JSO (t-1)'!M62="",0,'JSO (t-1)'!M62))</f>
        <v>0</v>
      </c>
      <c r="N62" s="252">
        <f>IF($C62="","",IF('DUOS (t-1)'!N62="",0,'DUOS (t-1)'!N62)+IF('TUOS (t-1)'!N62="",0,'TUOS (t-1)'!N62)+IF('CCF (t-1)'!N62="",0,'CCF (t-1)'!N62)+IF('CPT (t-1)'!N62="",0,'CPT (t-1)'!N62)+IF('JSO (t-1)'!N62="",0,'JSO (t-1)'!N62))</f>
        <v>0</v>
      </c>
      <c r="O62" s="252">
        <f>IF($C62="","",IF('DUOS (t-1)'!O62="",0,'DUOS (t-1)'!O62)+IF('TUOS (t-1)'!O62="",0,'TUOS (t-1)'!O62)+IF('CCF (t-1)'!O62="",0,'CCF (t-1)'!O62)+IF('CPT (t-1)'!O62="",0,'CPT (t-1)'!O62)+IF('JSO (t-1)'!O62="",0,'JSO (t-1)'!O62))</f>
        <v>0</v>
      </c>
      <c r="P62" s="252">
        <f>IF($C62="","",IF('DUOS (t-1)'!P62="",0,'DUOS (t-1)'!P62)+IF('TUOS (t-1)'!P62="",0,'TUOS (t-1)'!P62)+IF('CCF (t-1)'!P62="",0,'CCF (t-1)'!P62)+IF('CPT (t-1)'!P62="",0,'CPT (t-1)'!P62)+IF('JSO (t-1)'!P62="",0,'JSO (t-1)'!P62))</f>
        <v>0</v>
      </c>
      <c r="Q62" s="252">
        <f>IF($C62="","",IF('DUOS (t-1)'!Q62="",0,'DUOS (t-1)'!Q62)+IF('TUOS (t-1)'!Q62="",0,'TUOS (t-1)'!Q62)+IF('CCF (t-1)'!Q62="",0,'CCF (t-1)'!Q62)+IF('CPT (t-1)'!Q62="",0,'CPT (t-1)'!Q62)+IF('JSO (t-1)'!Q62="",0,'JSO (t-1)'!Q62))</f>
        <v>3.9</v>
      </c>
      <c r="R62" s="252">
        <f>IF($C62="","",IF('DUOS (t-1)'!R62="",0,'DUOS (t-1)'!R62)+IF('TUOS (t-1)'!R62="",0,'TUOS (t-1)'!R62)+IF('CCF (t-1)'!R62="",0,'CCF (t-1)'!R62)+IF('CPT (t-1)'!R62="",0,'CPT (t-1)'!R62)+IF('JSO (t-1)'!R62="",0,'JSO (t-1)'!R62))</f>
        <v>0</v>
      </c>
      <c r="S62" s="252">
        <f>IF($C62="","",IF('DUOS (t-1)'!S62="",0,'DUOS (t-1)'!S62)+IF('TUOS (t-1)'!S62="",0,'TUOS (t-1)'!S62)+IF('CCF (t-1)'!S62="",0,'CCF (t-1)'!S62)+IF('CPT (t-1)'!S62="",0,'CPT (t-1)'!S62)+IF('JSO (t-1)'!S62="",0,'JSO (t-1)'!S62))</f>
        <v>3.9</v>
      </c>
      <c r="T62" s="198"/>
      <c r="U62" s="198"/>
      <c r="V62" s="198"/>
      <c r="W62" s="198"/>
      <c r="X62" s="198"/>
      <c r="Y62" s="198"/>
      <c r="Z62" s="198"/>
      <c r="AA62" s="198"/>
      <c r="AB62" s="205"/>
      <c r="AC62" s="213">
        <f>IFERROR($G62*'Q (t)'!$G62/1000,0)</f>
        <v>780</v>
      </c>
      <c r="AD62" s="213">
        <f>SUMPRODUCT($H62:$O62,'Q (t)'!$H62:$O62)/100</f>
        <v>1470.3</v>
      </c>
      <c r="AE62" s="213">
        <f>SUMPRODUCT($P62:$W62,'Q (t)'!$P62:$W62)/1000</f>
        <v>1170</v>
      </c>
      <c r="AF62" s="213">
        <f>SUMPRODUCT($X62:$AA62,'Q (t)'!$X62:$AA62)/1000</f>
        <v>0</v>
      </c>
      <c r="AG62" s="213">
        <f t="shared" si="2"/>
        <v>3420.3</v>
      </c>
    </row>
    <row r="63" spans="1:33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51">
        <f>IF($C63="","",IF('DUOS (t-1)'!G63="",0,'DUOS (t-1)'!G63)+IF('TUOS (t-1)'!G63="",0,'TUOS (t-1)'!G63)+IF('CCF (t-1)'!G63="",0,'CCF (t-1)'!G63)+IF('CPT (t-1)'!G63="",0,'CPT (t-1)'!G63)+IF('JSO (t-1)'!G63="",0,'JSO (t-1)'!G63))</f>
        <v>780000</v>
      </c>
      <c r="H63" s="252">
        <f>IF($C63="","",IF('DUOS (t-1)'!H63="",0,'DUOS (t-1)'!H63)+IF('TUOS (t-1)'!H63="",0,'TUOS (t-1)'!H63)+IF('CCF (t-1)'!H63="",0,'CCF (t-1)'!H63)+IF('CPT (t-1)'!H63="",0,'CPT (t-1)'!H63)+IF('JSO (t-1)'!H63="",0,'JSO (t-1)'!H63))</f>
        <v>0</v>
      </c>
      <c r="I63" s="252">
        <f>IF($C63="","",IF('DUOS (t-1)'!I63="",0,'DUOS (t-1)'!I63)+IF('TUOS (t-1)'!I63="",0,'TUOS (t-1)'!I63)+IF('CCF (t-1)'!I63="",0,'CCF (t-1)'!I63)+IF('CPT (t-1)'!I63="",0,'CPT (t-1)'!I63)+IF('JSO (t-1)'!I63="",0,'JSO (t-1)'!I63))</f>
        <v>2.0670000000000002</v>
      </c>
      <c r="J63" s="252">
        <f>IF($C63="","",IF('DUOS (t-1)'!J63="",0,'DUOS (t-1)'!J63)+IF('TUOS (t-1)'!J63="",0,'TUOS (t-1)'!J63)+IF('CCF (t-1)'!J63="",0,'CCF (t-1)'!J63)+IF('CPT (t-1)'!J63="",0,'CPT (t-1)'!J63)+IF('JSO (t-1)'!J63="",0,'JSO (t-1)'!J63))</f>
        <v>1.5794999999999999</v>
      </c>
      <c r="K63" s="252">
        <f>IF($C63="","",IF('DUOS (t-1)'!K63="",0,'DUOS (t-1)'!K63)+IF('TUOS (t-1)'!K63="",0,'TUOS (t-1)'!K63)+IF('CCF (t-1)'!K63="",0,'CCF (t-1)'!K63)+IF('CPT (t-1)'!K63="",0,'CPT (t-1)'!K63)+IF('JSO (t-1)'!K63="",0,'JSO (t-1)'!K63))</f>
        <v>0.7995000000000001</v>
      </c>
      <c r="L63" s="252">
        <f>IF($C63="","",IF('DUOS (t-1)'!L63="",0,'DUOS (t-1)'!L63)+IF('TUOS (t-1)'!L63="",0,'TUOS (t-1)'!L63)+IF('CCF (t-1)'!L63="",0,'CCF (t-1)'!L63)+IF('CPT (t-1)'!L63="",0,'CPT (t-1)'!L63)+IF('JSO (t-1)'!L63="",0,'JSO (t-1)'!L63))</f>
        <v>0</v>
      </c>
      <c r="M63" s="252">
        <f>IF($C63="","",IF('DUOS (t-1)'!M63="",0,'DUOS (t-1)'!M63)+IF('TUOS (t-1)'!M63="",0,'TUOS (t-1)'!M63)+IF('CCF (t-1)'!M63="",0,'CCF (t-1)'!M63)+IF('CPT (t-1)'!M63="",0,'CPT (t-1)'!M63)+IF('JSO (t-1)'!M63="",0,'JSO (t-1)'!M63))</f>
        <v>0</v>
      </c>
      <c r="N63" s="252">
        <f>IF($C63="","",IF('DUOS (t-1)'!N63="",0,'DUOS (t-1)'!N63)+IF('TUOS (t-1)'!N63="",0,'TUOS (t-1)'!N63)+IF('CCF (t-1)'!N63="",0,'CCF (t-1)'!N63)+IF('CPT (t-1)'!N63="",0,'CPT (t-1)'!N63)+IF('JSO (t-1)'!N63="",0,'JSO (t-1)'!N63))</f>
        <v>0</v>
      </c>
      <c r="O63" s="252">
        <f>IF($C63="","",IF('DUOS (t-1)'!O63="",0,'DUOS (t-1)'!O63)+IF('TUOS (t-1)'!O63="",0,'TUOS (t-1)'!O63)+IF('CCF (t-1)'!O63="",0,'CCF (t-1)'!O63)+IF('CPT (t-1)'!O63="",0,'CPT (t-1)'!O63)+IF('JSO (t-1)'!O63="",0,'JSO (t-1)'!O63))</f>
        <v>0</v>
      </c>
      <c r="P63" s="252">
        <f>IF($C63="","",IF('DUOS (t-1)'!P63="",0,'DUOS (t-1)'!P63)+IF('TUOS (t-1)'!P63="",0,'TUOS (t-1)'!P63)+IF('CCF (t-1)'!P63="",0,'CCF (t-1)'!P63)+IF('CPT (t-1)'!P63="",0,'CPT (t-1)'!P63)+IF('JSO (t-1)'!P63="",0,'JSO (t-1)'!P63))</f>
        <v>0</v>
      </c>
      <c r="Q63" s="252">
        <f>IF($C63="","",IF('DUOS (t-1)'!Q63="",0,'DUOS (t-1)'!Q63)+IF('TUOS (t-1)'!Q63="",0,'TUOS (t-1)'!Q63)+IF('CCF (t-1)'!Q63="",0,'CCF (t-1)'!Q63)+IF('CPT (t-1)'!Q63="",0,'CPT (t-1)'!Q63)+IF('JSO (t-1)'!Q63="",0,'JSO (t-1)'!Q63))</f>
        <v>3.9</v>
      </c>
      <c r="R63" s="252">
        <f>IF($C63="","",IF('DUOS (t-1)'!R63="",0,'DUOS (t-1)'!R63)+IF('TUOS (t-1)'!R63="",0,'TUOS (t-1)'!R63)+IF('CCF (t-1)'!R63="",0,'CCF (t-1)'!R63)+IF('CPT (t-1)'!R63="",0,'CPT (t-1)'!R63)+IF('JSO (t-1)'!R63="",0,'JSO (t-1)'!R63))</f>
        <v>0</v>
      </c>
      <c r="S63" s="252">
        <f>IF($C63="","",IF('DUOS (t-1)'!S63="",0,'DUOS (t-1)'!S63)+IF('TUOS (t-1)'!S63="",0,'TUOS (t-1)'!S63)+IF('CCF (t-1)'!S63="",0,'CCF (t-1)'!S63)+IF('CPT (t-1)'!S63="",0,'CPT (t-1)'!S63)+IF('JSO (t-1)'!S63="",0,'JSO (t-1)'!S63))</f>
        <v>3.9</v>
      </c>
      <c r="T63" s="198"/>
      <c r="U63" s="198"/>
      <c r="V63" s="198"/>
      <c r="W63" s="198"/>
      <c r="X63" s="198"/>
      <c r="Y63" s="198"/>
      <c r="Z63" s="198"/>
      <c r="AA63" s="198"/>
      <c r="AB63" s="205"/>
      <c r="AC63" s="213">
        <f>IFERROR($G63*'Q (t)'!$G63/1000,0)</f>
        <v>780</v>
      </c>
      <c r="AD63" s="213">
        <f>SUMPRODUCT($H63:$O63,'Q (t)'!$H63:$O63)/100</f>
        <v>1470.3</v>
      </c>
      <c r="AE63" s="213">
        <f>SUMPRODUCT($P63:$W63,'Q (t)'!$P63:$W63)/1000</f>
        <v>1170</v>
      </c>
      <c r="AF63" s="213">
        <f>SUMPRODUCT($X63:$AA63,'Q (t)'!$X63:$AA63)/1000</f>
        <v>0</v>
      </c>
      <c r="AG63" s="213">
        <f t="shared" si="2"/>
        <v>3420.3</v>
      </c>
    </row>
    <row r="64" spans="1:33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51">
        <f>IF($C64="","",IF('DUOS (t-1)'!G64="",0,'DUOS (t-1)'!G64)+IF('TUOS (t-1)'!G64="",0,'TUOS (t-1)'!G64)+IF('CCF (t-1)'!G64="",0,'CCF (t-1)'!G64)+IF('CPT (t-1)'!G64="",0,'CPT (t-1)'!G64)+IF('JSO (t-1)'!G64="",0,'JSO (t-1)'!G64))</f>
        <v>780000</v>
      </c>
      <c r="H64" s="252">
        <f>IF($C64="","",IF('DUOS (t-1)'!H64="",0,'DUOS (t-1)'!H64)+IF('TUOS (t-1)'!H64="",0,'TUOS (t-1)'!H64)+IF('CCF (t-1)'!H64="",0,'CCF (t-1)'!H64)+IF('CPT (t-1)'!H64="",0,'CPT (t-1)'!H64)+IF('JSO (t-1)'!H64="",0,'JSO (t-1)'!H64))</f>
        <v>0</v>
      </c>
      <c r="I64" s="252">
        <f>IF($C64="","",IF('DUOS (t-1)'!I64="",0,'DUOS (t-1)'!I64)+IF('TUOS (t-1)'!I64="",0,'TUOS (t-1)'!I64)+IF('CCF (t-1)'!I64="",0,'CCF (t-1)'!I64)+IF('CPT (t-1)'!I64="",0,'CPT (t-1)'!I64)+IF('JSO (t-1)'!I64="",0,'JSO (t-1)'!I64))</f>
        <v>2.0670000000000002</v>
      </c>
      <c r="J64" s="252">
        <f>IF($C64="","",IF('DUOS (t-1)'!J64="",0,'DUOS (t-1)'!J64)+IF('TUOS (t-1)'!J64="",0,'TUOS (t-1)'!J64)+IF('CCF (t-1)'!J64="",0,'CCF (t-1)'!J64)+IF('CPT (t-1)'!J64="",0,'CPT (t-1)'!J64)+IF('JSO (t-1)'!J64="",0,'JSO (t-1)'!J64))</f>
        <v>1.5794999999999999</v>
      </c>
      <c r="K64" s="252">
        <f>IF($C64="","",IF('DUOS (t-1)'!K64="",0,'DUOS (t-1)'!K64)+IF('TUOS (t-1)'!K64="",0,'TUOS (t-1)'!K64)+IF('CCF (t-1)'!K64="",0,'CCF (t-1)'!K64)+IF('CPT (t-1)'!K64="",0,'CPT (t-1)'!K64)+IF('JSO (t-1)'!K64="",0,'JSO (t-1)'!K64))</f>
        <v>0.7995000000000001</v>
      </c>
      <c r="L64" s="252">
        <f>IF($C64="","",IF('DUOS (t-1)'!L64="",0,'DUOS (t-1)'!L64)+IF('TUOS (t-1)'!L64="",0,'TUOS (t-1)'!L64)+IF('CCF (t-1)'!L64="",0,'CCF (t-1)'!L64)+IF('CPT (t-1)'!L64="",0,'CPT (t-1)'!L64)+IF('JSO (t-1)'!L64="",0,'JSO (t-1)'!L64))</f>
        <v>0</v>
      </c>
      <c r="M64" s="252">
        <f>IF($C64="","",IF('DUOS (t-1)'!M64="",0,'DUOS (t-1)'!M64)+IF('TUOS (t-1)'!M64="",0,'TUOS (t-1)'!M64)+IF('CCF (t-1)'!M64="",0,'CCF (t-1)'!M64)+IF('CPT (t-1)'!M64="",0,'CPT (t-1)'!M64)+IF('JSO (t-1)'!M64="",0,'JSO (t-1)'!M64))</f>
        <v>0</v>
      </c>
      <c r="N64" s="252">
        <f>IF($C64="","",IF('DUOS (t-1)'!N64="",0,'DUOS (t-1)'!N64)+IF('TUOS (t-1)'!N64="",0,'TUOS (t-1)'!N64)+IF('CCF (t-1)'!N64="",0,'CCF (t-1)'!N64)+IF('CPT (t-1)'!N64="",0,'CPT (t-1)'!N64)+IF('JSO (t-1)'!N64="",0,'JSO (t-1)'!N64))</f>
        <v>0</v>
      </c>
      <c r="O64" s="252">
        <f>IF($C64="","",IF('DUOS (t-1)'!O64="",0,'DUOS (t-1)'!O64)+IF('TUOS (t-1)'!O64="",0,'TUOS (t-1)'!O64)+IF('CCF (t-1)'!O64="",0,'CCF (t-1)'!O64)+IF('CPT (t-1)'!O64="",0,'CPT (t-1)'!O64)+IF('JSO (t-1)'!O64="",0,'JSO (t-1)'!O64))</f>
        <v>0</v>
      </c>
      <c r="P64" s="252">
        <f>IF($C64="","",IF('DUOS (t-1)'!P64="",0,'DUOS (t-1)'!P64)+IF('TUOS (t-1)'!P64="",0,'TUOS (t-1)'!P64)+IF('CCF (t-1)'!P64="",0,'CCF (t-1)'!P64)+IF('CPT (t-1)'!P64="",0,'CPT (t-1)'!P64)+IF('JSO (t-1)'!P64="",0,'JSO (t-1)'!P64))</f>
        <v>0</v>
      </c>
      <c r="Q64" s="252">
        <f>IF($C64="","",IF('DUOS (t-1)'!Q64="",0,'DUOS (t-1)'!Q64)+IF('TUOS (t-1)'!Q64="",0,'TUOS (t-1)'!Q64)+IF('CCF (t-1)'!Q64="",0,'CCF (t-1)'!Q64)+IF('CPT (t-1)'!Q64="",0,'CPT (t-1)'!Q64)+IF('JSO (t-1)'!Q64="",0,'JSO (t-1)'!Q64))</f>
        <v>3.9</v>
      </c>
      <c r="R64" s="252">
        <f>IF($C64="","",IF('DUOS (t-1)'!R64="",0,'DUOS (t-1)'!R64)+IF('TUOS (t-1)'!R64="",0,'TUOS (t-1)'!R64)+IF('CCF (t-1)'!R64="",0,'CCF (t-1)'!R64)+IF('CPT (t-1)'!R64="",0,'CPT (t-1)'!R64)+IF('JSO (t-1)'!R64="",0,'JSO (t-1)'!R64))</f>
        <v>0</v>
      </c>
      <c r="S64" s="252">
        <f>IF($C64="","",IF('DUOS (t-1)'!S64="",0,'DUOS (t-1)'!S64)+IF('TUOS (t-1)'!S64="",0,'TUOS (t-1)'!S64)+IF('CCF (t-1)'!S64="",0,'CCF (t-1)'!S64)+IF('CPT (t-1)'!S64="",0,'CPT (t-1)'!S64)+IF('JSO (t-1)'!S64="",0,'JSO (t-1)'!S64))</f>
        <v>3.9</v>
      </c>
      <c r="T64" s="198"/>
      <c r="U64" s="198"/>
      <c r="V64" s="198"/>
      <c r="W64" s="198"/>
      <c r="X64" s="198"/>
      <c r="Y64" s="198"/>
      <c r="Z64" s="198"/>
      <c r="AA64" s="198"/>
      <c r="AB64" s="205"/>
      <c r="AC64" s="213">
        <f>IFERROR($G64*'Q (t)'!$G64/1000,0)</f>
        <v>780</v>
      </c>
      <c r="AD64" s="213">
        <f>SUMPRODUCT($H64:$O64,'Q (t)'!$H64:$O64)/100</f>
        <v>1470.3</v>
      </c>
      <c r="AE64" s="213">
        <f>SUMPRODUCT($P64:$W64,'Q (t)'!$P64:$W64)/1000</f>
        <v>1170</v>
      </c>
      <c r="AF64" s="213">
        <f>SUMPRODUCT($X64:$AA64,'Q (t)'!$X64:$AA64)/1000</f>
        <v>0</v>
      </c>
      <c r="AG64" s="213">
        <f>SUM(AC64:AF64)</f>
        <v>3420.3</v>
      </c>
    </row>
    <row r="65" spans="1:33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51" t="str">
        <f>IF($C65="","",IF('DUOS (t-1)'!G65="",0,'DUOS (t-1)'!G65)+IF('TUOS (t-1)'!G65="",0,'TUOS (t-1)'!G65)+IF('CCF (t-1)'!G65="",0,'CCF (t-1)'!G65)+IF('CPT (t-1)'!G65="",0,'CPT (t-1)'!G65)+IF('JSO (t-1)'!G65="",0,'JSO (t-1)'!G65))</f>
        <v/>
      </c>
      <c r="H65" s="252" t="str">
        <f>IF($C65="","",IF('DUOS (t-1)'!H65="",0,'DUOS (t-1)'!H65)+IF('TUOS (t-1)'!H65="",0,'TUOS (t-1)'!H65)+IF('CCF (t-1)'!H65="",0,'CCF (t-1)'!H65)+IF('CPT (t-1)'!H65="",0,'CPT (t-1)'!H65)+IF('JSO (t-1)'!H65="",0,'JSO (t-1)'!H65))</f>
        <v/>
      </c>
      <c r="I65" s="252" t="str">
        <f>IF($C65="","",IF('DUOS (t-1)'!I65="",0,'DUOS (t-1)'!I65)+IF('TUOS (t-1)'!I65="",0,'TUOS (t-1)'!I65)+IF('CCF (t-1)'!I65="",0,'CCF (t-1)'!I65)+IF('CPT (t-1)'!I65="",0,'CPT (t-1)'!I65)+IF('JSO (t-1)'!I65="",0,'JSO (t-1)'!I65))</f>
        <v/>
      </c>
      <c r="J65" s="252" t="str">
        <f>IF($C65="","",IF('DUOS (t-1)'!J65="",0,'DUOS (t-1)'!J65)+IF('TUOS (t-1)'!J65="",0,'TUOS (t-1)'!J65)+IF('CCF (t-1)'!J65="",0,'CCF (t-1)'!J65)+IF('CPT (t-1)'!J65="",0,'CPT (t-1)'!J65)+IF('JSO (t-1)'!J65="",0,'JSO (t-1)'!J65))</f>
        <v/>
      </c>
      <c r="K65" s="252" t="str">
        <f>IF($C65="","",IF('DUOS (t-1)'!K65="",0,'DUOS (t-1)'!K65)+IF('TUOS (t-1)'!K65="",0,'TUOS (t-1)'!K65)+IF('CCF (t-1)'!K65="",0,'CCF (t-1)'!K65)+IF('CPT (t-1)'!K65="",0,'CPT (t-1)'!K65)+IF('JSO (t-1)'!K65="",0,'JSO (t-1)'!K65))</f>
        <v/>
      </c>
      <c r="L65" s="252" t="str">
        <f>IF($C65="","",IF('DUOS (t-1)'!L65="",0,'DUOS (t-1)'!L65)+IF('TUOS (t-1)'!L65="",0,'TUOS (t-1)'!L65)+IF('CCF (t-1)'!L65="",0,'CCF (t-1)'!L65)+IF('CPT (t-1)'!L65="",0,'CPT (t-1)'!L65)+IF('JSO (t-1)'!L65="",0,'JSO (t-1)'!L65))</f>
        <v/>
      </c>
      <c r="M65" s="252" t="str">
        <f>IF($C65="","",IF('DUOS (t-1)'!M65="",0,'DUOS (t-1)'!M65)+IF('TUOS (t-1)'!M65="",0,'TUOS (t-1)'!M65)+IF('CCF (t-1)'!M65="",0,'CCF (t-1)'!M65)+IF('CPT (t-1)'!M65="",0,'CPT (t-1)'!M65)+IF('JSO (t-1)'!M65="",0,'JSO (t-1)'!M65))</f>
        <v/>
      </c>
      <c r="N65" s="252" t="str">
        <f>IF($C65="","",IF('DUOS (t-1)'!N65="",0,'DUOS (t-1)'!N65)+IF('TUOS (t-1)'!N65="",0,'TUOS (t-1)'!N65)+IF('CCF (t-1)'!N65="",0,'CCF (t-1)'!N65)+IF('CPT (t-1)'!N65="",0,'CPT (t-1)'!N65)+IF('JSO (t-1)'!N65="",0,'JSO (t-1)'!N65))</f>
        <v/>
      </c>
      <c r="O65" s="252" t="str">
        <f>IF($C65="","",IF('DUOS (t-1)'!O65="",0,'DUOS (t-1)'!O65)+IF('TUOS (t-1)'!O65="",0,'TUOS (t-1)'!O65)+IF('CCF (t-1)'!O65="",0,'CCF (t-1)'!O65)+IF('CPT (t-1)'!O65="",0,'CPT (t-1)'!O65)+IF('JSO (t-1)'!O65="",0,'JSO (t-1)'!O65))</f>
        <v/>
      </c>
      <c r="P65" s="252" t="str">
        <f>IF($C65="","",IF('DUOS (t-1)'!P65="",0,'DUOS (t-1)'!P65)+IF('TUOS (t-1)'!P65="",0,'TUOS (t-1)'!P65)+IF('CCF (t-1)'!P65="",0,'CCF (t-1)'!P65)+IF('CPT (t-1)'!P65="",0,'CPT (t-1)'!P65)+IF('JSO (t-1)'!P65="",0,'JSO (t-1)'!P65))</f>
        <v/>
      </c>
      <c r="Q65" s="252" t="str">
        <f>IF($C65="","",IF('DUOS (t-1)'!Q65="",0,'DUOS (t-1)'!Q65)+IF('TUOS (t-1)'!Q65="",0,'TUOS (t-1)'!Q65)+IF('CCF (t-1)'!Q65="",0,'CCF (t-1)'!Q65)+IF('CPT (t-1)'!Q65="",0,'CPT (t-1)'!Q65)+IF('JSO (t-1)'!Q65="",0,'JSO (t-1)'!Q65))</f>
        <v/>
      </c>
      <c r="R65" s="252" t="str">
        <f>IF($C65="","",IF('DUOS (t-1)'!R65="",0,'DUOS (t-1)'!R65)+IF('TUOS (t-1)'!R65="",0,'TUOS (t-1)'!R65)+IF('CCF (t-1)'!R65="",0,'CCF (t-1)'!R65)+IF('CPT (t-1)'!R65="",0,'CPT (t-1)'!R65)+IF('JSO (t-1)'!R65="",0,'JSO (t-1)'!R65))</f>
        <v/>
      </c>
      <c r="S65" s="252" t="str">
        <f>IF($C65="","",IF('DUOS (t-1)'!S65="",0,'DUOS (t-1)'!S65)+IF('TUOS (t-1)'!S65="",0,'TUOS (t-1)'!S65)+IF('CCF (t-1)'!S65="",0,'CCF (t-1)'!S65)+IF('CPT (t-1)'!S65="",0,'CPT (t-1)'!S65)+IF('JSO (t-1)'!S65="",0,'JSO (t-1)'!S65))</f>
        <v/>
      </c>
      <c r="T65" s="198"/>
      <c r="U65" s="198"/>
      <c r="V65" s="198"/>
      <c r="W65" s="198"/>
      <c r="X65" s="198"/>
      <c r="Y65" s="198"/>
      <c r="Z65" s="198"/>
      <c r="AA65" s="198"/>
      <c r="AB65" s="205"/>
      <c r="AC65" s="213">
        <f>IFERROR($G65*'Q (t)'!$G65/1000,0)</f>
        <v>0</v>
      </c>
      <c r="AD65" s="213">
        <f>SUMPRODUCT($H65:$O65,'Q (t)'!$H65:$O65)/100</f>
        <v>0</v>
      </c>
      <c r="AE65" s="213">
        <f>SUMPRODUCT($P65:$W65,'Q (t)'!$P65:$W65)/1000</f>
        <v>0</v>
      </c>
      <c r="AF65" s="213">
        <f>SUMPRODUCT($X65:$AA65,'Q (t)'!$X65:$AA65)/1000</f>
        <v>0</v>
      </c>
      <c r="AG65" s="213">
        <f>SUM(AC65:AF65)</f>
        <v>0</v>
      </c>
    </row>
    <row r="66" spans="1:33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51" t="str">
        <f>IF($C66="","",IF('DUOS (t-1)'!G66="",0,'DUOS (t-1)'!G66)+IF('TUOS (t-1)'!G66="",0,'TUOS (t-1)'!G66)+IF('CCF (t-1)'!G66="",0,'CCF (t-1)'!G66)+IF('CPT (t-1)'!G66="",0,'CPT (t-1)'!G66)+IF('JSO (t-1)'!G66="",0,'JSO (t-1)'!G66))</f>
        <v/>
      </c>
      <c r="H66" s="252" t="str">
        <f>IF($C66="","",IF('DUOS (t-1)'!H66="",0,'DUOS (t-1)'!H66)+IF('TUOS (t-1)'!H66="",0,'TUOS (t-1)'!H66)+IF('CCF (t-1)'!H66="",0,'CCF (t-1)'!H66)+IF('CPT (t-1)'!H66="",0,'CPT (t-1)'!H66)+IF('JSO (t-1)'!H66="",0,'JSO (t-1)'!H66))</f>
        <v/>
      </c>
      <c r="I66" s="252" t="str">
        <f>IF($C66="","",IF('DUOS (t-1)'!I66="",0,'DUOS (t-1)'!I66)+IF('TUOS (t-1)'!I66="",0,'TUOS (t-1)'!I66)+IF('CCF (t-1)'!I66="",0,'CCF (t-1)'!I66)+IF('CPT (t-1)'!I66="",0,'CPT (t-1)'!I66)+IF('JSO (t-1)'!I66="",0,'JSO (t-1)'!I66))</f>
        <v/>
      </c>
      <c r="J66" s="252" t="str">
        <f>IF($C66="","",IF('DUOS (t-1)'!J66="",0,'DUOS (t-1)'!J66)+IF('TUOS (t-1)'!J66="",0,'TUOS (t-1)'!J66)+IF('CCF (t-1)'!J66="",0,'CCF (t-1)'!J66)+IF('CPT (t-1)'!J66="",0,'CPT (t-1)'!J66)+IF('JSO (t-1)'!J66="",0,'JSO (t-1)'!J66))</f>
        <v/>
      </c>
      <c r="K66" s="252" t="str">
        <f>IF($C66="","",IF('DUOS (t-1)'!K66="",0,'DUOS (t-1)'!K66)+IF('TUOS (t-1)'!K66="",0,'TUOS (t-1)'!K66)+IF('CCF (t-1)'!K66="",0,'CCF (t-1)'!K66)+IF('CPT (t-1)'!K66="",0,'CPT (t-1)'!K66)+IF('JSO (t-1)'!K66="",0,'JSO (t-1)'!K66))</f>
        <v/>
      </c>
      <c r="L66" s="252" t="str">
        <f>IF($C66="","",IF('DUOS (t-1)'!L66="",0,'DUOS (t-1)'!L66)+IF('TUOS (t-1)'!L66="",0,'TUOS (t-1)'!L66)+IF('CCF (t-1)'!L66="",0,'CCF (t-1)'!L66)+IF('CPT (t-1)'!L66="",0,'CPT (t-1)'!L66)+IF('JSO (t-1)'!L66="",0,'JSO (t-1)'!L66))</f>
        <v/>
      </c>
      <c r="M66" s="252" t="str">
        <f>IF($C66="","",IF('DUOS (t-1)'!M66="",0,'DUOS (t-1)'!M66)+IF('TUOS (t-1)'!M66="",0,'TUOS (t-1)'!M66)+IF('CCF (t-1)'!M66="",0,'CCF (t-1)'!M66)+IF('CPT (t-1)'!M66="",0,'CPT (t-1)'!M66)+IF('JSO (t-1)'!M66="",0,'JSO (t-1)'!M66))</f>
        <v/>
      </c>
      <c r="N66" s="252" t="str">
        <f>IF($C66="","",IF('DUOS (t-1)'!N66="",0,'DUOS (t-1)'!N66)+IF('TUOS (t-1)'!N66="",0,'TUOS (t-1)'!N66)+IF('CCF (t-1)'!N66="",0,'CCF (t-1)'!N66)+IF('CPT (t-1)'!N66="",0,'CPT (t-1)'!N66)+IF('JSO (t-1)'!N66="",0,'JSO (t-1)'!N66))</f>
        <v/>
      </c>
      <c r="O66" s="252" t="str">
        <f>IF($C66="","",IF('DUOS (t-1)'!O66="",0,'DUOS (t-1)'!O66)+IF('TUOS (t-1)'!O66="",0,'TUOS (t-1)'!O66)+IF('CCF (t-1)'!O66="",0,'CCF (t-1)'!O66)+IF('CPT (t-1)'!O66="",0,'CPT (t-1)'!O66)+IF('JSO (t-1)'!O66="",0,'JSO (t-1)'!O66))</f>
        <v/>
      </c>
      <c r="P66" s="252" t="str">
        <f>IF($C66="","",IF('DUOS (t-1)'!P66="",0,'DUOS (t-1)'!P66)+IF('TUOS (t-1)'!P66="",0,'TUOS (t-1)'!P66)+IF('CCF (t-1)'!P66="",0,'CCF (t-1)'!P66)+IF('CPT (t-1)'!P66="",0,'CPT (t-1)'!P66)+IF('JSO (t-1)'!P66="",0,'JSO (t-1)'!P66))</f>
        <v/>
      </c>
      <c r="Q66" s="252" t="str">
        <f>IF($C66="","",IF('DUOS (t-1)'!Q66="",0,'DUOS (t-1)'!Q66)+IF('TUOS (t-1)'!Q66="",0,'TUOS (t-1)'!Q66)+IF('CCF (t-1)'!Q66="",0,'CCF (t-1)'!Q66)+IF('CPT (t-1)'!Q66="",0,'CPT (t-1)'!Q66)+IF('JSO (t-1)'!Q66="",0,'JSO (t-1)'!Q66))</f>
        <v/>
      </c>
      <c r="R66" s="252" t="str">
        <f>IF($C66="","",IF('DUOS (t-1)'!R66="",0,'DUOS (t-1)'!R66)+IF('TUOS (t-1)'!R66="",0,'TUOS (t-1)'!R66)+IF('CCF (t-1)'!R66="",0,'CCF (t-1)'!R66)+IF('CPT (t-1)'!R66="",0,'CPT (t-1)'!R66)+IF('JSO (t-1)'!R66="",0,'JSO (t-1)'!R66))</f>
        <v/>
      </c>
      <c r="S66" s="252" t="str">
        <f>IF($C66="","",IF('DUOS (t-1)'!S66="",0,'DUOS (t-1)'!S66)+IF('TUOS (t-1)'!S66="",0,'TUOS (t-1)'!S66)+IF('CCF (t-1)'!S66="",0,'CCF (t-1)'!S66)+IF('CPT (t-1)'!S66="",0,'CPT (t-1)'!S66)+IF('JSO (t-1)'!S66="",0,'JSO (t-1)'!S66))</f>
        <v/>
      </c>
      <c r="T66" s="198"/>
      <c r="U66" s="198"/>
      <c r="V66" s="198"/>
      <c r="W66" s="198"/>
      <c r="X66" s="198"/>
      <c r="Y66" s="198"/>
      <c r="Z66" s="198"/>
      <c r="AA66" s="198"/>
      <c r="AB66" s="205"/>
      <c r="AC66" s="213">
        <f>IFERROR($G66*'Q (t)'!$G66/1000,0)</f>
        <v>0</v>
      </c>
      <c r="AD66" s="213">
        <f>SUMPRODUCT($H66:$O66,'Q (t)'!$H66:$O66)/100</f>
        <v>0</v>
      </c>
      <c r="AE66" s="213">
        <f>SUMPRODUCT($P66:$W66,'Q (t)'!$P66:$W66)/1000</f>
        <v>0</v>
      </c>
      <c r="AF66" s="213">
        <f>SUMPRODUCT($X66:$AA66,'Q (t)'!$X66:$AA66)/1000</f>
        <v>0</v>
      </c>
      <c r="AG66" s="213">
        <f t="shared" si="2"/>
        <v>0</v>
      </c>
    </row>
    <row r="67" spans="1:33" x14ac:dyDescent="0.2">
      <c r="C67" s="255" t="str">
        <f>IF('Q (t)'!C67="","",'Q (t)'!C67)</f>
        <v>Tariff Class 5</v>
      </c>
      <c r="D67" s="256"/>
      <c r="E67" s="257"/>
      <c r="F67" s="258"/>
      <c r="G67" s="259"/>
      <c r="H67" s="259"/>
      <c r="I67" s="259"/>
      <c r="J67" s="259"/>
      <c r="K67" s="259"/>
      <c r="L67" s="260"/>
      <c r="M67" s="260"/>
      <c r="N67" s="260"/>
      <c r="O67" s="260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1"/>
      <c r="AB67" s="205"/>
      <c r="AC67" s="284">
        <f>SUBTOTAL(9,AC68:AC73)</f>
        <v>14589.945373975443</v>
      </c>
      <c r="AD67" s="284">
        <f>SUBTOTAL(9,AD68:AD73)</f>
        <v>18876</v>
      </c>
      <c r="AE67" s="284">
        <f>SUBTOTAL(9,AE68:AE73)</f>
        <v>7956</v>
      </c>
      <c r="AF67" s="284">
        <f>SUBTOTAL(9,AF68:AF73)</f>
        <v>0</v>
      </c>
      <c r="AG67" s="284">
        <f>SUBTOTAL(9,AG68:AG73)</f>
        <v>41421.945373975439</v>
      </c>
    </row>
    <row r="68" spans="1:33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51">
        <f>IF($C68="","",IF('DUOS (t-1)'!G68="",0,'DUOS (t-1)'!G68)+IF('TUOS (t-1)'!G68="",0,'TUOS (t-1)'!G68)+IF('CCF (t-1)'!G68="",0,'CCF (t-1)'!G68)+IF('CPT (t-1)'!G68="",0,'CPT (t-1)'!G68)+IF('JSO (t-1)'!G68="",0,'JSO (t-1)'!G68))</f>
        <v>2437500</v>
      </c>
      <c r="H68" s="252">
        <f>IF($C68="","",IF('DUOS (t-1)'!H68="",0,'DUOS (t-1)'!H68)+IF('TUOS (t-1)'!H68="",0,'TUOS (t-1)'!H68)+IF('CCF (t-1)'!H68="",0,'CCF (t-1)'!H68)+IF('CPT (t-1)'!H68="",0,'CPT (t-1)'!H68)+IF('JSO (t-1)'!H68="",0,'JSO (t-1)'!H68))</f>
        <v>0</v>
      </c>
      <c r="I68" s="252">
        <f>IF($C68="","",IF('DUOS (t-1)'!I68="",0,'DUOS (t-1)'!I68)+IF('TUOS (t-1)'!I68="",0,'TUOS (t-1)'!I68)+IF('CCF (t-1)'!I68="",0,'CCF (t-1)'!I68)+IF('CPT (t-1)'!I68="",0,'CPT (t-1)'!I68)+IF('JSO (t-1)'!I68="",0,'JSO (t-1)'!I68))</f>
        <v>3.9</v>
      </c>
      <c r="J68" s="252">
        <f>IF($C68="","",IF('DUOS (t-1)'!J68="",0,'DUOS (t-1)'!J68)+IF('TUOS (t-1)'!J68="",0,'TUOS (t-1)'!J68)+IF('CCF (t-1)'!J68="",0,'CCF (t-1)'!J68)+IF('CPT (t-1)'!J68="",0,'CPT (t-1)'!J68)+IF('JSO (t-1)'!J68="",0,'JSO (t-1)'!J68))</f>
        <v>0.48749999999999999</v>
      </c>
      <c r="K68" s="252">
        <f>IF($C68="","",IF('DUOS (t-1)'!K68="",0,'DUOS (t-1)'!K68)+IF('TUOS (t-1)'!K68="",0,'TUOS (t-1)'!K68)+IF('CCF (t-1)'!K68="",0,'CCF (t-1)'!K68)+IF('CPT (t-1)'!K68="",0,'CPT (t-1)'!K68)+IF('JSO (t-1)'!K68="",0,'JSO (t-1)'!K68))</f>
        <v>9.7500000000000003E-2</v>
      </c>
      <c r="L68" s="252">
        <f>IF($C68="","",IF('DUOS (t-1)'!L68="",0,'DUOS (t-1)'!L68)+IF('TUOS (t-1)'!L68="",0,'TUOS (t-1)'!L68)+IF('CCF (t-1)'!L68="",0,'CCF (t-1)'!L68)+IF('CPT (t-1)'!L68="",0,'CPT (t-1)'!L68)+IF('JSO (t-1)'!L68="",0,'JSO (t-1)'!L68))</f>
        <v>0</v>
      </c>
      <c r="M68" s="252">
        <f>IF($C68="","",IF('DUOS (t-1)'!M68="",0,'DUOS (t-1)'!M68)+IF('TUOS (t-1)'!M68="",0,'TUOS (t-1)'!M68)+IF('CCF (t-1)'!M68="",0,'CCF (t-1)'!M68)+IF('CPT (t-1)'!M68="",0,'CPT (t-1)'!M68)+IF('JSO (t-1)'!M68="",0,'JSO (t-1)'!M68))</f>
        <v>0</v>
      </c>
      <c r="N68" s="252">
        <f>IF($C68="","",IF('DUOS (t-1)'!N68="",0,'DUOS (t-1)'!N68)+IF('TUOS (t-1)'!N68="",0,'TUOS (t-1)'!N68)+IF('CCF (t-1)'!N68="",0,'CCF (t-1)'!N68)+IF('CPT (t-1)'!N68="",0,'CPT (t-1)'!N68)+IF('JSO (t-1)'!N68="",0,'JSO (t-1)'!N68))</f>
        <v>0</v>
      </c>
      <c r="O68" s="252">
        <f>IF($C68="","",IF('DUOS (t-1)'!O68="",0,'DUOS (t-1)'!O68)+IF('TUOS (t-1)'!O68="",0,'TUOS (t-1)'!O68)+IF('CCF (t-1)'!O68="",0,'CCF (t-1)'!O68)+IF('CPT (t-1)'!O68="",0,'CPT (t-1)'!O68)+IF('JSO (t-1)'!O68="",0,'JSO (t-1)'!O68))</f>
        <v>0</v>
      </c>
      <c r="P68" s="252">
        <f>IF($C68="","",IF('DUOS (t-1)'!P68="",0,'DUOS (t-1)'!P68)+IF('TUOS (t-1)'!P68="",0,'TUOS (t-1)'!P68)+IF('CCF (t-1)'!P68="",0,'CCF (t-1)'!P68)+IF('CPT (t-1)'!P68="",0,'CPT (t-1)'!P68)+IF('JSO (t-1)'!P68="",0,'JSO (t-1)'!P68))</f>
        <v>0</v>
      </c>
      <c r="Q68" s="252">
        <f>IF($C68="","",IF('DUOS (t-1)'!Q68="",0,'DUOS (t-1)'!Q68)+IF('TUOS (t-1)'!Q68="",0,'TUOS (t-1)'!Q68)+IF('CCF (t-1)'!Q68="",0,'CCF (t-1)'!Q68)+IF('CPT (t-1)'!Q68="",0,'CPT (t-1)'!Q68)+IF('JSO (t-1)'!Q68="",0,'JSO (t-1)'!Q68))</f>
        <v>1.6575</v>
      </c>
      <c r="R68" s="252">
        <f>IF($C68="","",IF('DUOS (t-1)'!R68="",0,'DUOS (t-1)'!R68)+IF('TUOS (t-1)'!R68="",0,'TUOS (t-1)'!R68)+IF('CCF (t-1)'!R68="",0,'CCF (t-1)'!R68)+IF('CPT (t-1)'!R68="",0,'CPT (t-1)'!R68)+IF('JSO (t-1)'!R68="",0,'JSO (t-1)'!R68))</f>
        <v>0</v>
      </c>
      <c r="S68" s="252">
        <f>IF($C68="","",IF('DUOS (t-1)'!S68="",0,'DUOS (t-1)'!S68)+IF('TUOS (t-1)'!S68="",0,'TUOS (t-1)'!S68)+IF('CCF (t-1)'!S68="",0,'CCF (t-1)'!S68)+IF('CPT (t-1)'!S68="",0,'CPT (t-1)'!S68)+IF('JSO (t-1)'!S68="",0,'JSO (t-1)'!S68))</f>
        <v>1.6575</v>
      </c>
      <c r="T68" s="198"/>
      <c r="U68" s="198"/>
      <c r="V68" s="198"/>
      <c r="W68" s="198"/>
      <c r="X68" s="198"/>
      <c r="Y68" s="198"/>
      <c r="Z68" s="198"/>
      <c r="AA68" s="198"/>
      <c r="AB68" s="205"/>
      <c r="AC68" s="213">
        <f>IFERROR($G68*'Q (t)'!$G68/1000,0)</f>
        <v>2437.5</v>
      </c>
      <c r="AD68" s="213">
        <f>SUMPRODUCT($H68:$O68,'Q (t)'!$H68:$O68)/100</f>
        <v>4719</v>
      </c>
      <c r="AE68" s="213">
        <f>SUMPRODUCT($P68:$W68,'Q (t)'!$P68:$W68)/1000</f>
        <v>1989</v>
      </c>
      <c r="AF68" s="213">
        <f>SUMPRODUCT($X68:$AA68,'Q (t)'!$X68:$AA68)/1000</f>
        <v>0</v>
      </c>
      <c r="AG68" s="213">
        <f t="shared" ref="AG68:AG73" si="3">SUM(AC68:AF68)</f>
        <v>9145.5</v>
      </c>
    </row>
    <row r="69" spans="1:33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51">
        <f>IF($C69="","",IF('DUOS (t-1)'!G69="",0,'DUOS (t-1)'!G69)+IF('TUOS (t-1)'!G69="",0,'TUOS (t-1)'!G69)+IF('CCF (t-1)'!G69="",0,'CCF (t-1)'!G69)+IF('CPT (t-1)'!G69="",0,'CPT (t-1)'!G69)+IF('JSO (t-1)'!G69="",0,'JSO (t-1)'!G69))</f>
        <v>2437500</v>
      </c>
      <c r="H69" s="252">
        <f>IF($C69="","",IF('DUOS (t-1)'!H69="",0,'DUOS (t-1)'!H69)+IF('TUOS (t-1)'!H69="",0,'TUOS (t-1)'!H69)+IF('CCF (t-1)'!H69="",0,'CCF (t-1)'!H69)+IF('CPT (t-1)'!H69="",0,'CPT (t-1)'!H69)+IF('JSO (t-1)'!H69="",0,'JSO (t-1)'!H69))</f>
        <v>0</v>
      </c>
      <c r="I69" s="252">
        <f>IF($C69="","",IF('DUOS (t-1)'!I69="",0,'DUOS (t-1)'!I69)+IF('TUOS (t-1)'!I69="",0,'TUOS (t-1)'!I69)+IF('CCF (t-1)'!I69="",0,'CCF (t-1)'!I69)+IF('CPT (t-1)'!I69="",0,'CPT (t-1)'!I69)+IF('JSO (t-1)'!I69="",0,'JSO (t-1)'!I69))</f>
        <v>3.9</v>
      </c>
      <c r="J69" s="252">
        <f>IF($C69="","",IF('DUOS (t-1)'!J69="",0,'DUOS (t-1)'!J69)+IF('TUOS (t-1)'!J69="",0,'TUOS (t-1)'!J69)+IF('CCF (t-1)'!J69="",0,'CCF (t-1)'!J69)+IF('CPT (t-1)'!J69="",0,'CPT (t-1)'!J69)+IF('JSO (t-1)'!J69="",0,'JSO (t-1)'!J69))</f>
        <v>0.48749999999999999</v>
      </c>
      <c r="K69" s="252">
        <f>IF($C69="","",IF('DUOS (t-1)'!K69="",0,'DUOS (t-1)'!K69)+IF('TUOS (t-1)'!K69="",0,'TUOS (t-1)'!K69)+IF('CCF (t-1)'!K69="",0,'CCF (t-1)'!K69)+IF('CPT (t-1)'!K69="",0,'CPT (t-1)'!K69)+IF('JSO (t-1)'!K69="",0,'JSO (t-1)'!K69))</f>
        <v>9.7500000000000003E-2</v>
      </c>
      <c r="L69" s="252">
        <f>IF($C69="","",IF('DUOS (t-1)'!L69="",0,'DUOS (t-1)'!L69)+IF('TUOS (t-1)'!L69="",0,'TUOS (t-1)'!L69)+IF('CCF (t-1)'!L69="",0,'CCF (t-1)'!L69)+IF('CPT (t-1)'!L69="",0,'CPT (t-1)'!L69)+IF('JSO (t-1)'!L69="",0,'JSO (t-1)'!L69))</f>
        <v>0</v>
      </c>
      <c r="M69" s="252">
        <f>IF($C69="","",IF('DUOS (t-1)'!M69="",0,'DUOS (t-1)'!M69)+IF('TUOS (t-1)'!M69="",0,'TUOS (t-1)'!M69)+IF('CCF (t-1)'!M69="",0,'CCF (t-1)'!M69)+IF('CPT (t-1)'!M69="",0,'CPT (t-1)'!M69)+IF('JSO (t-1)'!M69="",0,'JSO (t-1)'!M69))</f>
        <v>0</v>
      </c>
      <c r="N69" s="252">
        <f>IF($C69="","",IF('DUOS (t-1)'!N69="",0,'DUOS (t-1)'!N69)+IF('TUOS (t-1)'!N69="",0,'TUOS (t-1)'!N69)+IF('CCF (t-1)'!N69="",0,'CCF (t-1)'!N69)+IF('CPT (t-1)'!N69="",0,'CPT (t-1)'!N69)+IF('JSO (t-1)'!N69="",0,'JSO (t-1)'!N69))</f>
        <v>0</v>
      </c>
      <c r="O69" s="252">
        <f>IF($C69="","",IF('DUOS (t-1)'!O69="",0,'DUOS (t-1)'!O69)+IF('TUOS (t-1)'!O69="",0,'TUOS (t-1)'!O69)+IF('CCF (t-1)'!O69="",0,'CCF (t-1)'!O69)+IF('CPT (t-1)'!O69="",0,'CPT (t-1)'!O69)+IF('JSO (t-1)'!O69="",0,'JSO (t-1)'!O69))</f>
        <v>0</v>
      </c>
      <c r="P69" s="252">
        <f>IF($C69="","",IF('DUOS (t-1)'!P69="",0,'DUOS (t-1)'!P69)+IF('TUOS (t-1)'!P69="",0,'TUOS (t-1)'!P69)+IF('CCF (t-1)'!P69="",0,'CCF (t-1)'!P69)+IF('CPT (t-1)'!P69="",0,'CPT (t-1)'!P69)+IF('JSO (t-1)'!P69="",0,'JSO (t-1)'!P69))</f>
        <v>0</v>
      </c>
      <c r="Q69" s="252">
        <f>IF($C69="","",IF('DUOS (t-1)'!Q69="",0,'DUOS (t-1)'!Q69)+IF('TUOS (t-1)'!Q69="",0,'TUOS (t-1)'!Q69)+IF('CCF (t-1)'!Q69="",0,'CCF (t-1)'!Q69)+IF('CPT (t-1)'!Q69="",0,'CPT (t-1)'!Q69)+IF('JSO (t-1)'!Q69="",0,'JSO (t-1)'!Q69))</f>
        <v>1.6575</v>
      </c>
      <c r="R69" s="252">
        <f>IF($C69="","",IF('DUOS (t-1)'!R69="",0,'DUOS (t-1)'!R69)+IF('TUOS (t-1)'!R69="",0,'TUOS (t-1)'!R69)+IF('CCF (t-1)'!R69="",0,'CCF (t-1)'!R69)+IF('CPT (t-1)'!R69="",0,'CPT (t-1)'!R69)+IF('JSO (t-1)'!R69="",0,'JSO (t-1)'!R69))</f>
        <v>0</v>
      </c>
      <c r="S69" s="252">
        <f>IF($C69="","",IF('DUOS (t-1)'!S69="",0,'DUOS (t-1)'!S69)+IF('TUOS (t-1)'!S69="",0,'TUOS (t-1)'!S69)+IF('CCF (t-1)'!S69="",0,'CCF (t-1)'!S69)+IF('CPT (t-1)'!S69="",0,'CPT (t-1)'!S69)+IF('JSO (t-1)'!S69="",0,'JSO (t-1)'!S69))</f>
        <v>1.6575</v>
      </c>
      <c r="T69" s="198"/>
      <c r="U69" s="198"/>
      <c r="V69" s="198"/>
      <c r="W69" s="198"/>
      <c r="X69" s="198"/>
      <c r="Y69" s="198"/>
      <c r="Z69" s="198"/>
      <c r="AA69" s="198"/>
      <c r="AB69" s="205"/>
      <c r="AC69" s="213">
        <f>IFERROR($G69*'Q (t)'!$G69/1000,0)</f>
        <v>2437.5</v>
      </c>
      <c r="AD69" s="213">
        <f>SUMPRODUCT($H69:$O69,'Q (t)'!$H69:$O69)/100</f>
        <v>4719</v>
      </c>
      <c r="AE69" s="213">
        <f>SUMPRODUCT($P69:$W69,'Q (t)'!$P69:$W69)/1000</f>
        <v>1989</v>
      </c>
      <c r="AF69" s="213">
        <f>SUMPRODUCT($X69:$AA69,'Q (t)'!$X69:$AA69)/1000</f>
        <v>0</v>
      </c>
      <c r="AG69" s="213">
        <f t="shared" si="3"/>
        <v>9145.5</v>
      </c>
    </row>
    <row r="70" spans="1:33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51">
        <f>IF($C70="","",IF('DUOS (t-1)'!G70="",0,'DUOS (t-1)'!G70)+IF('TUOS (t-1)'!G70="",0,'TUOS (t-1)'!G70)+IF('CCF (t-1)'!G70="",0,'CCF (t-1)'!G70)+IF('CPT (t-1)'!G70="",0,'CPT (t-1)'!G70)+IF('JSO (t-1)'!G70="",0,'JSO (t-1)'!G70))</f>
        <v>2437500</v>
      </c>
      <c r="H70" s="252">
        <f>IF($C70="","",IF('DUOS (t-1)'!H70="",0,'DUOS (t-1)'!H70)+IF('TUOS (t-1)'!H70="",0,'TUOS (t-1)'!H70)+IF('CCF (t-1)'!H70="",0,'CCF (t-1)'!H70)+IF('CPT (t-1)'!H70="",0,'CPT (t-1)'!H70)+IF('JSO (t-1)'!H70="",0,'JSO (t-1)'!H70))</f>
        <v>0</v>
      </c>
      <c r="I70" s="252">
        <f>IF($C70="","",IF('DUOS (t-1)'!I70="",0,'DUOS (t-1)'!I70)+IF('TUOS (t-1)'!I70="",0,'TUOS (t-1)'!I70)+IF('CCF (t-1)'!I70="",0,'CCF (t-1)'!I70)+IF('CPT (t-1)'!I70="",0,'CPT (t-1)'!I70)+IF('JSO (t-1)'!I70="",0,'JSO (t-1)'!I70))</f>
        <v>3.9</v>
      </c>
      <c r="J70" s="252">
        <f>IF($C70="","",IF('DUOS (t-1)'!J70="",0,'DUOS (t-1)'!J70)+IF('TUOS (t-1)'!J70="",0,'TUOS (t-1)'!J70)+IF('CCF (t-1)'!J70="",0,'CCF (t-1)'!J70)+IF('CPT (t-1)'!J70="",0,'CPT (t-1)'!J70)+IF('JSO (t-1)'!J70="",0,'JSO (t-1)'!J70))</f>
        <v>0.48749999999999999</v>
      </c>
      <c r="K70" s="252">
        <f>IF($C70="","",IF('DUOS (t-1)'!K70="",0,'DUOS (t-1)'!K70)+IF('TUOS (t-1)'!K70="",0,'TUOS (t-1)'!K70)+IF('CCF (t-1)'!K70="",0,'CCF (t-1)'!K70)+IF('CPT (t-1)'!K70="",0,'CPT (t-1)'!K70)+IF('JSO (t-1)'!K70="",0,'JSO (t-1)'!K70))</f>
        <v>9.7500000000000003E-2</v>
      </c>
      <c r="L70" s="252">
        <f>IF($C70="","",IF('DUOS (t-1)'!L70="",0,'DUOS (t-1)'!L70)+IF('TUOS (t-1)'!L70="",0,'TUOS (t-1)'!L70)+IF('CCF (t-1)'!L70="",0,'CCF (t-1)'!L70)+IF('CPT (t-1)'!L70="",0,'CPT (t-1)'!L70)+IF('JSO (t-1)'!L70="",0,'JSO (t-1)'!L70))</f>
        <v>0</v>
      </c>
      <c r="M70" s="252">
        <f>IF($C70="","",IF('DUOS (t-1)'!M70="",0,'DUOS (t-1)'!M70)+IF('TUOS (t-1)'!M70="",0,'TUOS (t-1)'!M70)+IF('CCF (t-1)'!M70="",0,'CCF (t-1)'!M70)+IF('CPT (t-1)'!M70="",0,'CPT (t-1)'!M70)+IF('JSO (t-1)'!M70="",0,'JSO (t-1)'!M70))</f>
        <v>0</v>
      </c>
      <c r="N70" s="252">
        <f>IF($C70="","",IF('DUOS (t-1)'!N70="",0,'DUOS (t-1)'!N70)+IF('TUOS (t-1)'!N70="",0,'TUOS (t-1)'!N70)+IF('CCF (t-1)'!N70="",0,'CCF (t-1)'!N70)+IF('CPT (t-1)'!N70="",0,'CPT (t-1)'!N70)+IF('JSO (t-1)'!N70="",0,'JSO (t-1)'!N70))</f>
        <v>0</v>
      </c>
      <c r="O70" s="252">
        <f>IF($C70="","",IF('DUOS (t-1)'!O70="",0,'DUOS (t-1)'!O70)+IF('TUOS (t-1)'!O70="",0,'TUOS (t-1)'!O70)+IF('CCF (t-1)'!O70="",0,'CCF (t-1)'!O70)+IF('CPT (t-1)'!O70="",0,'CPT (t-1)'!O70)+IF('JSO (t-1)'!O70="",0,'JSO (t-1)'!O70))</f>
        <v>0</v>
      </c>
      <c r="P70" s="252">
        <f>IF($C70="","",IF('DUOS (t-1)'!P70="",0,'DUOS (t-1)'!P70)+IF('TUOS (t-1)'!P70="",0,'TUOS (t-1)'!P70)+IF('CCF (t-1)'!P70="",0,'CCF (t-1)'!P70)+IF('CPT (t-1)'!P70="",0,'CPT (t-1)'!P70)+IF('JSO (t-1)'!P70="",0,'JSO (t-1)'!P70))</f>
        <v>0</v>
      </c>
      <c r="Q70" s="252">
        <f>IF($C70="","",IF('DUOS (t-1)'!Q70="",0,'DUOS (t-1)'!Q70)+IF('TUOS (t-1)'!Q70="",0,'TUOS (t-1)'!Q70)+IF('CCF (t-1)'!Q70="",0,'CCF (t-1)'!Q70)+IF('CPT (t-1)'!Q70="",0,'CPT (t-1)'!Q70)+IF('JSO (t-1)'!Q70="",0,'JSO (t-1)'!Q70))</f>
        <v>1.6575</v>
      </c>
      <c r="R70" s="252">
        <f>IF($C70="","",IF('DUOS (t-1)'!R70="",0,'DUOS (t-1)'!R70)+IF('TUOS (t-1)'!R70="",0,'TUOS (t-1)'!R70)+IF('CCF (t-1)'!R70="",0,'CCF (t-1)'!R70)+IF('CPT (t-1)'!R70="",0,'CPT (t-1)'!R70)+IF('JSO (t-1)'!R70="",0,'JSO (t-1)'!R70))</f>
        <v>0</v>
      </c>
      <c r="S70" s="252">
        <f>IF($C70="","",IF('DUOS (t-1)'!S70="",0,'DUOS (t-1)'!S70)+IF('TUOS (t-1)'!S70="",0,'TUOS (t-1)'!S70)+IF('CCF (t-1)'!S70="",0,'CCF (t-1)'!S70)+IF('CPT (t-1)'!S70="",0,'CPT (t-1)'!S70)+IF('JSO (t-1)'!S70="",0,'JSO (t-1)'!S70))</f>
        <v>1.6575</v>
      </c>
      <c r="T70" s="198"/>
      <c r="U70" s="198"/>
      <c r="V70" s="198"/>
      <c r="W70" s="198"/>
      <c r="X70" s="198"/>
      <c r="Y70" s="198"/>
      <c r="Z70" s="198"/>
      <c r="AA70" s="198"/>
      <c r="AB70" s="205"/>
      <c r="AC70" s="213">
        <f>IFERROR($G70*'Q (t)'!$G70/1000,0)</f>
        <v>2437.5</v>
      </c>
      <c r="AD70" s="213">
        <f>SUMPRODUCT($H70:$O70,'Q (t)'!$H70:$O70)/100</f>
        <v>4719</v>
      </c>
      <c r="AE70" s="213">
        <f>SUMPRODUCT($P70:$W70,'Q (t)'!$P70:$W70)/1000</f>
        <v>1989</v>
      </c>
      <c r="AF70" s="213">
        <f>SUMPRODUCT($X70:$AA70,'Q (t)'!$X70:$AA70)/1000</f>
        <v>0</v>
      </c>
      <c r="AG70" s="213">
        <f t="shared" si="3"/>
        <v>9145.5</v>
      </c>
    </row>
    <row r="71" spans="1:33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51">
        <f>IF($C71="","",IF('DUOS (t-1)'!G71="",0,'DUOS (t-1)'!G71)+IF('TUOS (t-1)'!G71="",0,'TUOS (t-1)'!G71)+IF('CCF (t-1)'!G71="",0,'CCF (t-1)'!G71)+IF('CPT (t-1)'!G71="",0,'CPT (t-1)'!G71)+IF('JSO (t-1)'!G71="",0,'JSO (t-1)'!G71))</f>
        <v>7277445.3739754418</v>
      </c>
      <c r="H71" s="252">
        <f>IF($C71="","",IF('DUOS (t-1)'!H71="",0,'DUOS (t-1)'!H71)+IF('TUOS (t-1)'!H71="",0,'TUOS (t-1)'!H71)+IF('CCF (t-1)'!H71="",0,'CCF (t-1)'!H71)+IF('CPT (t-1)'!H71="",0,'CPT (t-1)'!H71)+IF('JSO (t-1)'!H71="",0,'JSO (t-1)'!H71))</f>
        <v>0</v>
      </c>
      <c r="I71" s="252">
        <f>IF($C71="","",IF('DUOS (t-1)'!I71="",0,'DUOS (t-1)'!I71)+IF('TUOS (t-1)'!I71="",0,'TUOS (t-1)'!I71)+IF('CCF (t-1)'!I71="",0,'CCF (t-1)'!I71)+IF('CPT (t-1)'!I71="",0,'CPT (t-1)'!I71)+IF('JSO (t-1)'!I71="",0,'JSO (t-1)'!I71))</f>
        <v>3.9</v>
      </c>
      <c r="J71" s="252">
        <f>IF($C71="","",IF('DUOS (t-1)'!J71="",0,'DUOS (t-1)'!J71)+IF('TUOS (t-1)'!J71="",0,'TUOS (t-1)'!J71)+IF('CCF (t-1)'!J71="",0,'CCF (t-1)'!J71)+IF('CPT (t-1)'!J71="",0,'CPT (t-1)'!J71)+IF('JSO (t-1)'!J71="",0,'JSO (t-1)'!J71))</f>
        <v>0.48749999999999999</v>
      </c>
      <c r="K71" s="252">
        <f>IF($C71="","",IF('DUOS (t-1)'!K71="",0,'DUOS (t-1)'!K71)+IF('TUOS (t-1)'!K71="",0,'TUOS (t-1)'!K71)+IF('CCF (t-1)'!K71="",0,'CCF (t-1)'!K71)+IF('CPT (t-1)'!K71="",0,'CPT (t-1)'!K71)+IF('JSO (t-1)'!K71="",0,'JSO (t-1)'!K71))</f>
        <v>9.7500000000000003E-2</v>
      </c>
      <c r="L71" s="252">
        <f>IF($C71="","",IF('DUOS (t-1)'!L71="",0,'DUOS (t-1)'!L71)+IF('TUOS (t-1)'!L71="",0,'TUOS (t-1)'!L71)+IF('CCF (t-1)'!L71="",0,'CCF (t-1)'!L71)+IF('CPT (t-1)'!L71="",0,'CPT (t-1)'!L71)+IF('JSO (t-1)'!L71="",0,'JSO (t-1)'!L71))</f>
        <v>0</v>
      </c>
      <c r="M71" s="252">
        <f>IF($C71="","",IF('DUOS (t-1)'!M71="",0,'DUOS (t-1)'!M71)+IF('TUOS (t-1)'!M71="",0,'TUOS (t-1)'!M71)+IF('CCF (t-1)'!M71="",0,'CCF (t-1)'!M71)+IF('CPT (t-1)'!M71="",0,'CPT (t-1)'!M71)+IF('JSO (t-1)'!M71="",0,'JSO (t-1)'!M71))</f>
        <v>0</v>
      </c>
      <c r="N71" s="252">
        <f>IF($C71="","",IF('DUOS (t-1)'!N71="",0,'DUOS (t-1)'!N71)+IF('TUOS (t-1)'!N71="",0,'TUOS (t-1)'!N71)+IF('CCF (t-1)'!N71="",0,'CCF (t-1)'!N71)+IF('CPT (t-1)'!N71="",0,'CPT (t-1)'!N71)+IF('JSO (t-1)'!N71="",0,'JSO (t-1)'!N71))</f>
        <v>0</v>
      </c>
      <c r="O71" s="252">
        <f>IF($C71="","",IF('DUOS (t-1)'!O71="",0,'DUOS (t-1)'!O71)+IF('TUOS (t-1)'!O71="",0,'TUOS (t-1)'!O71)+IF('CCF (t-1)'!O71="",0,'CCF (t-1)'!O71)+IF('CPT (t-1)'!O71="",0,'CPT (t-1)'!O71)+IF('JSO (t-1)'!O71="",0,'JSO (t-1)'!O71))</f>
        <v>0</v>
      </c>
      <c r="P71" s="252">
        <f>IF($C71="","",IF('DUOS (t-1)'!P71="",0,'DUOS (t-1)'!P71)+IF('TUOS (t-1)'!P71="",0,'TUOS (t-1)'!P71)+IF('CCF (t-1)'!P71="",0,'CCF (t-1)'!P71)+IF('CPT (t-1)'!P71="",0,'CPT (t-1)'!P71)+IF('JSO (t-1)'!P71="",0,'JSO (t-1)'!P71))</f>
        <v>0</v>
      </c>
      <c r="Q71" s="252">
        <f>IF($C71="","",IF('DUOS (t-1)'!Q71="",0,'DUOS (t-1)'!Q71)+IF('TUOS (t-1)'!Q71="",0,'TUOS (t-1)'!Q71)+IF('CCF (t-1)'!Q71="",0,'CCF (t-1)'!Q71)+IF('CPT (t-1)'!Q71="",0,'CPT (t-1)'!Q71)+IF('JSO (t-1)'!Q71="",0,'JSO (t-1)'!Q71))</f>
        <v>1.6575</v>
      </c>
      <c r="R71" s="252">
        <f>IF($C71="","",IF('DUOS (t-1)'!R71="",0,'DUOS (t-1)'!R71)+IF('TUOS (t-1)'!R71="",0,'TUOS (t-1)'!R71)+IF('CCF (t-1)'!R71="",0,'CCF (t-1)'!R71)+IF('CPT (t-1)'!R71="",0,'CPT (t-1)'!R71)+IF('JSO (t-1)'!R71="",0,'JSO (t-1)'!R71))</f>
        <v>0</v>
      </c>
      <c r="S71" s="252">
        <f>IF($C71="","",IF('DUOS (t-1)'!S71="",0,'DUOS (t-1)'!S71)+IF('TUOS (t-1)'!S71="",0,'TUOS (t-1)'!S71)+IF('CCF (t-1)'!S71="",0,'CCF (t-1)'!S71)+IF('CPT (t-1)'!S71="",0,'CPT (t-1)'!S71)+IF('JSO (t-1)'!S71="",0,'JSO (t-1)'!S71))</f>
        <v>1.6575</v>
      </c>
      <c r="T71" s="198"/>
      <c r="U71" s="198"/>
      <c r="V71" s="198"/>
      <c r="W71" s="198"/>
      <c r="X71" s="198"/>
      <c r="Y71" s="198"/>
      <c r="Z71" s="198"/>
      <c r="AA71" s="198"/>
      <c r="AB71" s="205"/>
      <c r="AC71" s="213">
        <f>IFERROR($G71*'Q (t)'!$G71/1000,0)</f>
        <v>7277.4453739754417</v>
      </c>
      <c r="AD71" s="213">
        <f>SUMPRODUCT($H71:$O71,'Q (t)'!$H71:$O71)/100</f>
        <v>4719</v>
      </c>
      <c r="AE71" s="213">
        <f>SUMPRODUCT($P71:$W71,'Q (t)'!$P71:$W71)/1000</f>
        <v>1989</v>
      </c>
      <c r="AF71" s="213">
        <f>SUMPRODUCT($X71:$AA71,'Q (t)'!$X71:$AA71)/1000</f>
        <v>0</v>
      </c>
      <c r="AG71" s="213">
        <f t="shared" si="3"/>
        <v>13985.445373975443</v>
      </c>
    </row>
    <row r="72" spans="1:33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51" t="str">
        <f>IF($C72="","",IF('DUOS (t-1)'!G72="",0,'DUOS (t-1)'!G72)+IF('TUOS (t-1)'!G72="",0,'TUOS (t-1)'!G72)+IF('CCF (t-1)'!G72="",0,'CCF (t-1)'!G72)+IF('CPT (t-1)'!G72="",0,'CPT (t-1)'!G72)+IF('JSO (t-1)'!G72="",0,'JSO (t-1)'!G72))</f>
        <v/>
      </c>
      <c r="H72" s="252" t="str">
        <f>IF($C72="","",IF('DUOS (t-1)'!H72="",0,'DUOS (t-1)'!H72)+IF('TUOS (t-1)'!H72="",0,'TUOS (t-1)'!H72)+IF('CCF (t-1)'!H72="",0,'CCF (t-1)'!H72)+IF('CPT (t-1)'!H72="",0,'CPT (t-1)'!H72)+IF('JSO (t-1)'!H72="",0,'JSO (t-1)'!H72))</f>
        <v/>
      </c>
      <c r="I72" s="252" t="str">
        <f>IF($C72="","",IF('DUOS (t-1)'!I72="",0,'DUOS (t-1)'!I72)+IF('TUOS (t-1)'!I72="",0,'TUOS (t-1)'!I72)+IF('CCF (t-1)'!I72="",0,'CCF (t-1)'!I72)+IF('CPT (t-1)'!I72="",0,'CPT (t-1)'!I72)+IF('JSO (t-1)'!I72="",0,'JSO (t-1)'!I72))</f>
        <v/>
      </c>
      <c r="J72" s="252" t="str">
        <f>IF($C72="","",IF('DUOS (t-1)'!J72="",0,'DUOS (t-1)'!J72)+IF('TUOS (t-1)'!J72="",0,'TUOS (t-1)'!J72)+IF('CCF (t-1)'!J72="",0,'CCF (t-1)'!J72)+IF('CPT (t-1)'!J72="",0,'CPT (t-1)'!J72)+IF('JSO (t-1)'!J72="",0,'JSO (t-1)'!J72))</f>
        <v/>
      </c>
      <c r="K72" s="252" t="str">
        <f>IF($C72="","",IF('DUOS (t-1)'!K72="",0,'DUOS (t-1)'!K72)+IF('TUOS (t-1)'!K72="",0,'TUOS (t-1)'!K72)+IF('CCF (t-1)'!K72="",0,'CCF (t-1)'!K72)+IF('CPT (t-1)'!K72="",0,'CPT (t-1)'!K72)+IF('JSO (t-1)'!K72="",0,'JSO (t-1)'!K72))</f>
        <v/>
      </c>
      <c r="L72" s="252" t="str">
        <f>IF($C72="","",IF('DUOS (t-1)'!L72="",0,'DUOS (t-1)'!L72)+IF('TUOS (t-1)'!L72="",0,'TUOS (t-1)'!L72)+IF('CCF (t-1)'!L72="",0,'CCF (t-1)'!L72)+IF('CPT (t-1)'!L72="",0,'CPT (t-1)'!L72)+IF('JSO (t-1)'!L72="",0,'JSO (t-1)'!L72))</f>
        <v/>
      </c>
      <c r="M72" s="252" t="str">
        <f>IF($C72="","",IF('DUOS (t-1)'!M72="",0,'DUOS (t-1)'!M72)+IF('TUOS (t-1)'!M72="",0,'TUOS (t-1)'!M72)+IF('CCF (t-1)'!M72="",0,'CCF (t-1)'!M72)+IF('CPT (t-1)'!M72="",0,'CPT (t-1)'!M72)+IF('JSO (t-1)'!M72="",0,'JSO (t-1)'!M72))</f>
        <v/>
      </c>
      <c r="N72" s="252" t="str">
        <f>IF($C72="","",IF('DUOS (t-1)'!N72="",0,'DUOS (t-1)'!N72)+IF('TUOS (t-1)'!N72="",0,'TUOS (t-1)'!N72)+IF('CCF (t-1)'!N72="",0,'CCF (t-1)'!N72)+IF('CPT (t-1)'!N72="",0,'CPT (t-1)'!N72)+IF('JSO (t-1)'!N72="",0,'JSO (t-1)'!N72))</f>
        <v/>
      </c>
      <c r="O72" s="252" t="str">
        <f>IF($C72="","",IF('DUOS (t-1)'!O72="",0,'DUOS (t-1)'!O72)+IF('TUOS (t-1)'!O72="",0,'TUOS (t-1)'!O72)+IF('CCF (t-1)'!O72="",0,'CCF (t-1)'!O72)+IF('CPT (t-1)'!O72="",0,'CPT (t-1)'!O72)+IF('JSO (t-1)'!O72="",0,'JSO (t-1)'!O72))</f>
        <v/>
      </c>
      <c r="P72" s="252" t="str">
        <f>IF($C72="","",IF('DUOS (t-1)'!P72="",0,'DUOS (t-1)'!P72)+IF('TUOS (t-1)'!P72="",0,'TUOS (t-1)'!P72)+IF('CCF (t-1)'!P72="",0,'CCF (t-1)'!P72)+IF('CPT (t-1)'!P72="",0,'CPT (t-1)'!P72)+IF('JSO (t-1)'!P72="",0,'JSO (t-1)'!P72))</f>
        <v/>
      </c>
      <c r="Q72" s="252" t="str">
        <f>IF($C72="","",IF('DUOS (t-1)'!Q72="",0,'DUOS (t-1)'!Q72)+IF('TUOS (t-1)'!Q72="",0,'TUOS (t-1)'!Q72)+IF('CCF (t-1)'!Q72="",0,'CCF (t-1)'!Q72)+IF('CPT (t-1)'!Q72="",0,'CPT (t-1)'!Q72)+IF('JSO (t-1)'!Q72="",0,'JSO (t-1)'!Q72))</f>
        <v/>
      </c>
      <c r="R72" s="252" t="str">
        <f>IF($C72="","",IF('DUOS (t-1)'!R72="",0,'DUOS (t-1)'!R72)+IF('TUOS (t-1)'!R72="",0,'TUOS (t-1)'!R72)+IF('CCF (t-1)'!R72="",0,'CCF (t-1)'!R72)+IF('CPT (t-1)'!R72="",0,'CPT (t-1)'!R72)+IF('JSO (t-1)'!R72="",0,'JSO (t-1)'!R72))</f>
        <v/>
      </c>
      <c r="S72" s="252" t="str">
        <f>IF($C72="","",IF('DUOS (t-1)'!S72="",0,'DUOS (t-1)'!S72)+IF('TUOS (t-1)'!S72="",0,'TUOS (t-1)'!S72)+IF('CCF (t-1)'!S72="",0,'CCF (t-1)'!S72)+IF('CPT (t-1)'!S72="",0,'CPT (t-1)'!S72)+IF('JSO (t-1)'!S72="",0,'JSO (t-1)'!S72))</f>
        <v/>
      </c>
      <c r="T72" s="198"/>
      <c r="U72" s="198"/>
      <c r="V72" s="198"/>
      <c r="W72" s="198"/>
      <c r="X72" s="198"/>
      <c r="Y72" s="198"/>
      <c r="Z72" s="198"/>
      <c r="AA72" s="198"/>
      <c r="AB72" s="205"/>
      <c r="AC72" s="213">
        <f>IFERROR($G72*'Q (t)'!$G72/1000,0)</f>
        <v>0</v>
      </c>
      <c r="AD72" s="213">
        <f>SUMPRODUCT($H72:$O72,'Q (t)'!$H72:$O72)/100</f>
        <v>0</v>
      </c>
      <c r="AE72" s="213">
        <f>SUMPRODUCT($P72:$W72,'Q (t)'!$P72:$W72)/1000</f>
        <v>0</v>
      </c>
      <c r="AF72" s="213">
        <f>SUMPRODUCT($X72:$AA72,'Q (t)'!$X72:$AA72)/1000</f>
        <v>0</v>
      </c>
      <c r="AG72" s="213">
        <f t="shared" si="3"/>
        <v>0</v>
      </c>
    </row>
    <row r="73" spans="1:33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51" t="str">
        <f>IF($C73="","",IF('DUOS (t-1)'!G73="",0,'DUOS (t-1)'!G73)+IF('TUOS (t-1)'!G73="",0,'TUOS (t-1)'!G73)+IF('CCF (t-1)'!G73="",0,'CCF (t-1)'!G73)+IF('CPT (t-1)'!G73="",0,'CPT (t-1)'!G73)+IF('JSO (t-1)'!G73="",0,'JSO (t-1)'!G73))</f>
        <v/>
      </c>
      <c r="H73" s="252" t="str">
        <f>IF($C73="","",IF('DUOS (t-1)'!H73="",0,'DUOS (t-1)'!H73)+IF('TUOS (t-1)'!H73="",0,'TUOS (t-1)'!H73)+IF('CCF (t-1)'!H73="",0,'CCF (t-1)'!H73)+IF('CPT (t-1)'!H73="",0,'CPT (t-1)'!H73)+IF('JSO (t-1)'!H73="",0,'JSO (t-1)'!H73))</f>
        <v/>
      </c>
      <c r="I73" s="252" t="str">
        <f>IF($C73="","",IF('DUOS (t-1)'!I73="",0,'DUOS (t-1)'!I73)+IF('TUOS (t-1)'!I73="",0,'TUOS (t-1)'!I73)+IF('CCF (t-1)'!I73="",0,'CCF (t-1)'!I73)+IF('CPT (t-1)'!I73="",0,'CPT (t-1)'!I73)+IF('JSO (t-1)'!I73="",0,'JSO (t-1)'!I73))</f>
        <v/>
      </c>
      <c r="J73" s="252" t="str">
        <f>IF($C73="","",IF('DUOS (t-1)'!J73="",0,'DUOS (t-1)'!J73)+IF('TUOS (t-1)'!J73="",0,'TUOS (t-1)'!J73)+IF('CCF (t-1)'!J73="",0,'CCF (t-1)'!J73)+IF('CPT (t-1)'!J73="",0,'CPT (t-1)'!J73)+IF('JSO (t-1)'!J73="",0,'JSO (t-1)'!J73))</f>
        <v/>
      </c>
      <c r="K73" s="252" t="str">
        <f>IF($C73="","",IF('DUOS (t-1)'!K73="",0,'DUOS (t-1)'!K73)+IF('TUOS (t-1)'!K73="",0,'TUOS (t-1)'!K73)+IF('CCF (t-1)'!K73="",0,'CCF (t-1)'!K73)+IF('CPT (t-1)'!K73="",0,'CPT (t-1)'!K73)+IF('JSO (t-1)'!K73="",0,'JSO (t-1)'!K73))</f>
        <v/>
      </c>
      <c r="L73" s="252" t="str">
        <f>IF($C73="","",IF('DUOS (t-1)'!L73="",0,'DUOS (t-1)'!L73)+IF('TUOS (t-1)'!L73="",0,'TUOS (t-1)'!L73)+IF('CCF (t-1)'!L73="",0,'CCF (t-1)'!L73)+IF('CPT (t-1)'!L73="",0,'CPT (t-1)'!L73)+IF('JSO (t-1)'!L73="",0,'JSO (t-1)'!L73))</f>
        <v/>
      </c>
      <c r="M73" s="252" t="str">
        <f>IF($C73="","",IF('DUOS (t-1)'!M73="",0,'DUOS (t-1)'!M73)+IF('TUOS (t-1)'!M73="",0,'TUOS (t-1)'!M73)+IF('CCF (t-1)'!M73="",0,'CCF (t-1)'!M73)+IF('CPT (t-1)'!M73="",0,'CPT (t-1)'!M73)+IF('JSO (t-1)'!M73="",0,'JSO (t-1)'!M73))</f>
        <v/>
      </c>
      <c r="N73" s="252" t="str">
        <f>IF($C73="","",IF('DUOS (t-1)'!N73="",0,'DUOS (t-1)'!N73)+IF('TUOS (t-1)'!N73="",0,'TUOS (t-1)'!N73)+IF('CCF (t-1)'!N73="",0,'CCF (t-1)'!N73)+IF('CPT (t-1)'!N73="",0,'CPT (t-1)'!N73)+IF('JSO (t-1)'!N73="",0,'JSO (t-1)'!N73))</f>
        <v/>
      </c>
      <c r="O73" s="252" t="str">
        <f>IF($C73="","",IF('DUOS (t-1)'!O73="",0,'DUOS (t-1)'!O73)+IF('TUOS (t-1)'!O73="",0,'TUOS (t-1)'!O73)+IF('CCF (t-1)'!O73="",0,'CCF (t-1)'!O73)+IF('CPT (t-1)'!O73="",0,'CPT (t-1)'!O73)+IF('JSO (t-1)'!O73="",0,'JSO (t-1)'!O73))</f>
        <v/>
      </c>
      <c r="P73" s="252" t="str">
        <f>IF($C73="","",IF('DUOS (t-1)'!P73="",0,'DUOS (t-1)'!P73)+IF('TUOS (t-1)'!P73="",0,'TUOS (t-1)'!P73)+IF('CCF (t-1)'!P73="",0,'CCF (t-1)'!P73)+IF('CPT (t-1)'!P73="",0,'CPT (t-1)'!P73)+IF('JSO (t-1)'!P73="",0,'JSO (t-1)'!P73))</f>
        <v/>
      </c>
      <c r="Q73" s="252" t="str">
        <f>IF($C73="","",IF('DUOS (t-1)'!Q73="",0,'DUOS (t-1)'!Q73)+IF('TUOS (t-1)'!Q73="",0,'TUOS (t-1)'!Q73)+IF('CCF (t-1)'!Q73="",0,'CCF (t-1)'!Q73)+IF('CPT (t-1)'!Q73="",0,'CPT (t-1)'!Q73)+IF('JSO (t-1)'!Q73="",0,'JSO (t-1)'!Q73))</f>
        <v/>
      </c>
      <c r="R73" s="252" t="str">
        <f>IF($C73="","",IF('DUOS (t-1)'!R73="",0,'DUOS (t-1)'!R73)+IF('TUOS (t-1)'!R73="",0,'TUOS (t-1)'!R73)+IF('CCF (t-1)'!R73="",0,'CCF (t-1)'!R73)+IF('CPT (t-1)'!R73="",0,'CPT (t-1)'!R73)+IF('JSO (t-1)'!R73="",0,'JSO (t-1)'!R73))</f>
        <v/>
      </c>
      <c r="S73" s="252" t="str">
        <f>IF($C73="","",IF('DUOS (t-1)'!S73="",0,'DUOS (t-1)'!S73)+IF('TUOS (t-1)'!S73="",0,'TUOS (t-1)'!S73)+IF('CCF (t-1)'!S73="",0,'CCF (t-1)'!S73)+IF('CPT (t-1)'!S73="",0,'CPT (t-1)'!S73)+IF('JSO (t-1)'!S73="",0,'JSO (t-1)'!S73))</f>
        <v/>
      </c>
      <c r="T73" s="198"/>
      <c r="U73" s="198"/>
      <c r="V73" s="198"/>
      <c r="W73" s="198"/>
      <c r="X73" s="198"/>
      <c r="Y73" s="198"/>
      <c r="Z73" s="198"/>
      <c r="AA73" s="198"/>
      <c r="AB73" s="205"/>
      <c r="AC73" s="213">
        <f>IFERROR($G73*'Q (t)'!$G73/1000,0)</f>
        <v>0</v>
      </c>
      <c r="AD73" s="213">
        <f>SUMPRODUCT($H73:$O73,'Q (t)'!$H73:$O73)/100</f>
        <v>0</v>
      </c>
      <c r="AE73" s="213">
        <f>SUMPRODUCT($P73:$W73,'Q (t)'!$P73:$W73)/1000</f>
        <v>0</v>
      </c>
      <c r="AF73" s="213">
        <f>SUMPRODUCT($X73:$AA73,'Q (t)'!$X73:$AA73)/1000</f>
        <v>0</v>
      </c>
      <c r="AG73" s="213">
        <f t="shared" si="3"/>
        <v>0</v>
      </c>
    </row>
    <row r="74" spans="1:33" x14ac:dyDescent="0.2">
      <c r="C74" s="255" t="str">
        <f>IF('Q (t)'!C74="","",'Q (t)'!C74)</f>
        <v>Tariff Class 6</v>
      </c>
      <c r="D74" s="256"/>
      <c r="E74" s="257"/>
      <c r="F74" s="258"/>
      <c r="G74" s="259"/>
      <c r="H74" s="259"/>
      <c r="I74" s="259"/>
      <c r="J74" s="259"/>
      <c r="K74" s="259"/>
      <c r="L74" s="260"/>
      <c r="M74" s="260"/>
      <c r="N74" s="260"/>
      <c r="O74" s="260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05"/>
      <c r="AC74" s="284">
        <f>SUBTOTAL(9,AC75:AC80)</f>
        <v>0</v>
      </c>
      <c r="AD74" s="284">
        <f>SUBTOTAL(9,AD75:AD80)</f>
        <v>12289.631250000002</v>
      </c>
      <c r="AE74" s="284">
        <f>SUBTOTAL(9,AE75:AE80)</f>
        <v>0</v>
      </c>
      <c r="AF74" s="284">
        <f>SUBTOTAL(9,AF75:AF80)</f>
        <v>0</v>
      </c>
      <c r="AG74" s="284">
        <f>SUBTOTAL(9,AG75:AG80)</f>
        <v>12289.631250000002</v>
      </c>
    </row>
    <row r="75" spans="1:33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51">
        <f>IF($C75="","",IF('DUOS (t-1)'!G75="",0,'DUOS (t-1)'!G75)+IF('TUOS (t-1)'!G75="",0,'TUOS (t-1)'!G75)+IF('CCF (t-1)'!G75="",0,'CCF (t-1)'!G75)+IF('CPT (t-1)'!G75="",0,'CPT (t-1)'!G75)+IF('JSO (t-1)'!G75="",0,'JSO (t-1)'!G75))</f>
        <v>0</v>
      </c>
      <c r="H75" s="252">
        <f>IF($C75="","",IF('DUOS (t-1)'!H75="",0,'DUOS (t-1)'!H75)+IF('TUOS (t-1)'!H75="",0,'TUOS (t-1)'!H75)+IF('CCF (t-1)'!H75="",0,'CCF (t-1)'!H75)+IF('CPT (t-1)'!H75="",0,'CPT (t-1)'!H75)+IF('JSO (t-1)'!H75="",0,'JSO (t-1)'!H75))</f>
        <v>8.4093750000000007</v>
      </c>
      <c r="I75" s="252">
        <f>IF($C75="","",IF('DUOS (t-1)'!I75="",0,'DUOS (t-1)'!I75)+IF('TUOS (t-1)'!I75="",0,'TUOS (t-1)'!I75)+IF('CCF (t-1)'!I75="",0,'CCF (t-1)'!I75)+IF('CPT (t-1)'!I75="",0,'CPT (t-1)'!I75)+IF('JSO (t-1)'!I75="",0,'JSO (t-1)'!I75))</f>
        <v>0</v>
      </c>
      <c r="J75" s="252">
        <f>IF($C75="","",IF('DUOS (t-1)'!J75="",0,'DUOS (t-1)'!J75)+IF('TUOS (t-1)'!J75="",0,'TUOS (t-1)'!J75)+IF('CCF (t-1)'!J75="",0,'CCF (t-1)'!J75)+IF('CPT (t-1)'!J75="",0,'CPT (t-1)'!J75)+IF('JSO (t-1)'!J75="",0,'JSO (t-1)'!J75))</f>
        <v>0</v>
      </c>
      <c r="K75" s="252">
        <f>IF($C75="","",IF('DUOS (t-1)'!K75="",0,'DUOS (t-1)'!K75)+IF('TUOS (t-1)'!K75="",0,'TUOS (t-1)'!K75)+IF('CCF (t-1)'!K75="",0,'CCF (t-1)'!K75)+IF('CPT (t-1)'!K75="",0,'CPT (t-1)'!K75)+IF('JSO (t-1)'!K75="",0,'JSO (t-1)'!K75))</f>
        <v>0</v>
      </c>
      <c r="L75" s="252">
        <f>IF($C75="","",IF('DUOS (t-1)'!L75="",0,'DUOS (t-1)'!L75)+IF('TUOS (t-1)'!L75="",0,'TUOS (t-1)'!L75)+IF('CCF (t-1)'!L75="",0,'CCF (t-1)'!L75)+IF('CPT (t-1)'!L75="",0,'CPT (t-1)'!L75)+IF('JSO (t-1)'!L75="",0,'JSO (t-1)'!L75))</f>
        <v>0</v>
      </c>
      <c r="M75" s="252">
        <f>IF($C75="","",IF('DUOS (t-1)'!M75="",0,'DUOS (t-1)'!M75)+IF('TUOS (t-1)'!M75="",0,'TUOS (t-1)'!M75)+IF('CCF (t-1)'!M75="",0,'CCF (t-1)'!M75)+IF('CPT (t-1)'!M75="",0,'CPT (t-1)'!M75)+IF('JSO (t-1)'!M75="",0,'JSO (t-1)'!M75))</f>
        <v>0</v>
      </c>
      <c r="N75" s="252">
        <f>IF($C75="","",IF('DUOS (t-1)'!N75="",0,'DUOS (t-1)'!N75)+IF('TUOS (t-1)'!N75="",0,'TUOS (t-1)'!N75)+IF('CCF (t-1)'!N75="",0,'CCF (t-1)'!N75)+IF('CPT (t-1)'!N75="",0,'CPT (t-1)'!N75)+IF('JSO (t-1)'!N75="",0,'JSO (t-1)'!N75))</f>
        <v>0</v>
      </c>
      <c r="O75" s="252">
        <f>IF($C75="","",IF('DUOS (t-1)'!O75="",0,'DUOS (t-1)'!O75)+IF('TUOS (t-1)'!O75="",0,'TUOS (t-1)'!O75)+IF('CCF (t-1)'!O75="",0,'CCF (t-1)'!O75)+IF('CPT (t-1)'!O75="",0,'CPT (t-1)'!O75)+IF('JSO (t-1)'!O75="",0,'JSO (t-1)'!O75))</f>
        <v>0</v>
      </c>
      <c r="P75" s="252">
        <f>IF($C75="","",IF('DUOS (t-1)'!P75="",0,'DUOS (t-1)'!P75)+IF('TUOS (t-1)'!P75="",0,'TUOS (t-1)'!P75)+IF('CCF (t-1)'!P75="",0,'CCF (t-1)'!P75)+IF('CPT (t-1)'!P75="",0,'CPT (t-1)'!P75)+IF('JSO (t-1)'!P75="",0,'JSO (t-1)'!P75))</f>
        <v>0</v>
      </c>
      <c r="Q75" s="252">
        <f>IF($C75="","",IF('DUOS (t-1)'!Q75="",0,'DUOS (t-1)'!Q75)+IF('TUOS (t-1)'!Q75="",0,'TUOS (t-1)'!Q75)+IF('CCF (t-1)'!Q75="",0,'CCF (t-1)'!Q75)+IF('CPT (t-1)'!Q75="",0,'CPT (t-1)'!Q75)+IF('JSO (t-1)'!Q75="",0,'JSO (t-1)'!Q75))</f>
        <v>0</v>
      </c>
      <c r="R75" s="252">
        <f>IF($C75="","",IF('DUOS (t-1)'!R75="",0,'DUOS (t-1)'!R75)+IF('TUOS (t-1)'!R75="",0,'TUOS (t-1)'!R75)+IF('CCF (t-1)'!R75="",0,'CCF (t-1)'!R75)+IF('CPT (t-1)'!R75="",0,'CPT (t-1)'!R75)+IF('JSO (t-1)'!R75="",0,'JSO (t-1)'!R75))</f>
        <v>0</v>
      </c>
      <c r="S75" s="252">
        <f>IF($C75="","",IF('DUOS (t-1)'!S75="",0,'DUOS (t-1)'!S75)+IF('TUOS (t-1)'!S75="",0,'TUOS (t-1)'!S75)+IF('CCF (t-1)'!S75="",0,'CCF (t-1)'!S75)+IF('CPT (t-1)'!S75="",0,'CPT (t-1)'!S75)+IF('JSO (t-1)'!S75="",0,'JSO (t-1)'!S75))</f>
        <v>0</v>
      </c>
      <c r="T75" s="198"/>
      <c r="U75" s="198"/>
      <c r="V75" s="198"/>
      <c r="W75" s="198"/>
      <c r="X75" s="198"/>
      <c r="Y75" s="198"/>
      <c r="Z75" s="198"/>
      <c r="AA75" s="198"/>
      <c r="AB75" s="205"/>
      <c r="AC75" s="213">
        <f>IFERROR($G75*'Q (t)'!$G75/1000,0)</f>
        <v>0</v>
      </c>
      <c r="AD75" s="213">
        <f>SUMPRODUCT($H75:$O75,'Q (t)'!$H75:$O75)/100</f>
        <v>8409.3750000000018</v>
      </c>
      <c r="AE75" s="213">
        <f>SUMPRODUCT($P75:$W75,'Q (t)'!$P75:$W75)/1000</f>
        <v>0</v>
      </c>
      <c r="AF75" s="213">
        <f>SUMPRODUCT($X75:$AA75,'Q (t)'!$X75:$AA75)/1000</f>
        <v>0</v>
      </c>
      <c r="AG75" s="213">
        <f t="shared" ref="AG75:AG80" si="4">SUM(AC75:AF75)</f>
        <v>8409.3750000000018</v>
      </c>
    </row>
    <row r="76" spans="1:33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51">
        <f>IF($C76="","",IF('DUOS (t-1)'!G76="",0,'DUOS (t-1)'!G76)+IF('TUOS (t-1)'!G76="",0,'TUOS (t-1)'!G76)+IF('CCF (t-1)'!G76="",0,'CCF (t-1)'!G76)+IF('CPT (t-1)'!G76="",0,'CPT (t-1)'!G76)+IF('JSO (t-1)'!G76="",0,'JSO (t-1)'!G76))</f>
        <v>0</v>
      </c>
      <c r="H76" s="252">
        <f>IF($C76="","",IF('DUOS (t-1)'!H76="",0,'DUOS (t-1)'!H76)+IF('TUOS (t-1)'!H76="",0,'TUOS (t-1)'!H76)+IF('CCF (t-1)'!H76="",0,'CCF (t-1)'!H76)+IF('CPT (t-1)'!H76="",0,'CPT (t-1)'!H76)+IF('JSO (t-1)'!H76="",0,'JSO (t-1)'!H76))</f>
        <v>8.4093750000000007</v>
      </c>
      <c r="I76" s="252">
        <f>IF($C76="","",IF('DUOS (t-1)'!I76="",0,'DUOS (t-1)'!I76)+IF('TUOS (t-1)'!I76="",0,'TUOS (t-1)'!I76)+IF('CCF (t-1)'!I76="",0,'CCF (t-1)'!I76)+IF('CPT (t-1)'!I76="",0,'CPT (t-1)'!I76)+IF('JSO (t-1)'!I76="",0,'JSO (t-1)'!I76))</f>
        <v>0</v>
      </c>
      <c r="J76" s="252">
        <f>IF($C76="","",IF('DUOS (t-1)'!J76="",0,'DUOS (t-1)'!J76)+IF('TUOS (t-1)'!J76="",0,'TUOS (t-1)'!J76)+IF('CCF (t-1)'!J76="",0,'CCF (t-1)'!J76)+IF('CPT (t-1)'!J76="",0,'CPT (t-1)'!J76)+IF('JSO (t-1)'!J76="",0,'JSO (t-1)'!J76))</f>
        <v>0</v>
      </c>
      <c r="K76" s="252">
        <f>IF($C76="","",IF('DUOS (t-1)'!K76="",0,'DUOS (t-1)'!K76)+IF('TUOS (t-1)'!K76="",0,'TUOS (t-1)'!K76)+IF('CCF (t-1)'!K76="",0,'CCF (t-1)'!K76)+IF('CPT (t-1)'!K76="",0,'CPT (t-1)'!K76)+IF('JSO (t-1)'!K76="",0,'JSO (t-1)'!K76))</f>
        <v>0</v>
      </c>
      <c r="L76" s="252">
        <f>IF($C76="","",IF('DUOS (t-1)'!L76="",0,'DUOS (t-1)'!L76)+IF('TUOS (t-1)'!L76="",0,'TUOS (t-1)'!L76)+IF('CCF (t-1)'!L76="",0,'CCF (t-1)'!L76)+IF('CPT (t-1)'!L76="",0,'CPT (t-1)'!L76)+IF('JSO (t-1)'!L76="",0,'JSO (t-1)'!L76))</f>
        <v>0</v>
      </c>
      <c r="M76" s="252">
        <f>IF($C76="","",IF('DUOS (t-1)'!M76="",0,'DUOS (t-1)'!M76)+IF('TUOS (t-1)'!M76="",0,'TUOS (t-1)'!M76)+IF('CCF (t-1)'!M76="",0,'CCF (t-1)'!M76)+IF('CPT (t-1)'!M76="",0,'CPT (t-1)'!M76)+IF('JSO (t-1)'!M76="",0,'JSO (t-1)'!M76))</f>
        <v>0</v>
      </c>
      <c r="N76" s="252">
        <f>IF($C76="","",IF('DUOS (t-1)'!N76="",0,'DUOS (t-1)'!N76)+IF('TUOS (t-1)'!N76="",0,'TUOS (t-1)'!N76)+IF('CCF (t-1)'!N76="",0,'CCF (t-1)'!N76)+IF('CPT (t-1)'!N76="",0,'CPT (t-1)'!N76)+IF('JSO (t-1)'!N76="",0,'JSO (t-1)'!N76))</f>
        <v>0</v>
      </c>
      <c r="O76" s="252">
        <f>IF($C76="","",IF('DUOS (t-1)'!O76="",0,'DUOS (t-1)'!O76)+IF('TUOS (t-1)'!O76="",0,'TUOS (t-1)'!O76)+IF('CCF (t-1)'!O76="",0,'CCF (t-1)'!O76)+IF('CPT (t-1)'!O76="",0,'CPT (t-1)'!O76)+IF('JSO (t-1)'!O76="",0,'JSO (t-1)'!O76))</f>
        <v>0</v>
      </c>
      <c r="P76" s="252">
        <f>IF($C76="","",IF('DUOS (t-1)'!P76="",0,'DUOS (t-1)'!P76)+IF('TUOS (t-1)'!P76="",0,'TUOS (t-1)'!P76)+IF('CCF (t-1)'!P76="",0,'CCF (t-1)'!P76)+IF('CPT (t-1)'!P76="",0,'CPT (t-1)'!P76)+IF('JSO (t-1)'!P76="",0,'JSO (t-1)'!P76))</f>
        <v>0</v>
      </c>
      <c r="Q76" s="252">
        <f>IF($C76="","",IF('DUOS (t-1)'!Q76="",0,'DUOS (t-1)'!Q76)+IF('TUOS (t-1)'!Q76="",0,'TUOS (t-1)'!Q76)+IF('CCF (t-1)'!Q76="",0,'CCF (t-1)'!Q76)+IF('CPT (t-1)'!Q76="",0,'CPT (t-1)'!Q76)+IF('JSO (t-1)'!Q76="",0,'JSO (t-1)'!Q76))</f>
        <v>0</v>
      </c>
      <c r="R76" s="252">
        <f>IF($C76="","",IF('DUOS (t-1)'!R76="",0,'DUOS (t-1)'!R76)+IF('TUOS (t-1)'!R76="",0,'TUOS (t-1)'!R76)+IF('CCF (t-1)'!R76="",0,'CCF (t-1)'!R76)+IF('CPT (t-1)'!R76="",0,'CPT (t-1)'!R76)+IF('JSO (t-1)'!R76="",0,'JSO (t-1)'!R76))</f>
        <v>0</v>
      </c>
      <c r="S76" s="252">
        <f>IF($C76="","",IF('DUOS (t-1)'!S76="",0,'DUOS (t-1)'!S76)+IF('TUOS (t-1)'!S76="",0,'TUOS (t-1)'!S76)+IF('CCF (t-1)'!S76="",0,'CCF (t-1)'!S76)+IF('CPT (t-1)'!S76="",0,'CPT (t-1)'!S76)+IF('JSO (t-1)'!S76="",0,'JSO (t-1)'!S76))</f>
        <v>0</v>
      </c>
      <c r="T76" s="198"/>
      <c r="U76" s="198"/>
      <c r="V76" s="198"/>
      <c r="W76" s="198"/>
      <c r="X76" s="198"/>
      <c r="Y76" s="198"/>
      <c r="Z76" s="198"/>
      <c r="AA76" s="198"/>
      <c r="AB76" s="205"/>
      <c r="AC76" s="213">
        <f>IFERROR($G76*'Q (t)'!$G76/1000,0)</f>
        <v>0</v>
      </c>
      <c r="AD76" s="213">
        <f>SUMPRODUCT($H76:$O76,'Q (t)'!$H76:$O76)/100</f>
        <v>840.9375</v>
      </c>
      <c r="AE76" s="213">
        <f>SUMPRODUCT($P76:$W76,'Q (t)'!$P76:$W76)/1000</f>
        <v>0</v>
      </c>
      <c r="AF76" s="213">
        <f>SUMPRODUCT($X76:$AA76,'Q (t)'!$X76:$AA76)/1000</f>
        <v>0</v>
      </c>
      <c r="AG76" s="213">
        <f t="shared" si="4"/>
        <v>840.9375</v>
      </c>
    </row>
    <row r="77" spans="1:33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51">
        <f>IF($C77="","",IF('DUOS (t-1)'!G77="",0,'DUOS (t-1)'!G77)+IF('TUOS (t-1)'!G77="",0,'TUOS (t-1)'!G77)+IF('CCF (t-1)'!G77="",0,'CCF (t-1)'!G77)+IF('CPT (t-1)'!G77="",0,'CPT (t-1)'!G77)+IF('JSO (t-1)'!G77="",0,'JSO (t-1)'!G77))</f>
        <v>0</v>
      </c>
      <c r="H77" s="252">
        <f>IF($C77="","",IF('DUOS (t-1)'!H77="",0,'DUOS (t-1)'!H77)+IF('TUOS (t-1)'!H77="",0,'TUOS (t-1)'!H77)+IF('CCF (t-1)'!H77="",0,'CCF (t-1)'!H77)+IF('CPT (t-1)'!H77="",0,'CPT (t-1)'!H77)+IF('JSO (t-1)'!H77="",0,'JSO (t-1)'!H77))</f>
        <v>0</v>
      </c>
      <c r="I77" s="252">
        <f>IF($C77="","",IF('DUOS (t-1)'!I77="",0,'DUOS (t-1)'!I77)+IF('TUOS (t-1)'!I77="",0,'TUOS (t-1)'!I77)+IF('CCF (t-1)'!I77="",0,'CCF (t-1)'!I77)+IF('CPT (t-1)'!I77="",0,'CPT (t-1)'!I77)+IF('JSO (t-1)'!I77="",0,'JSO (t-1)'!I77))</f>
        <v>0</v>
      </c>
      <c r="J77" s="252">
        <f>IF($C77="","",IF('DUOS (t-1)'!J77="",0,'DUOS (t-1)'!J77)+IF('TUOS (t-1)'!J77="",0,'TUOS (t-1)'!J77)+IF('CCF (t-1)'!J77="",0,'CCF (t-1)'!J77)+IF('CPT (t-1)'!J77="",0,'CPT (t-1)'!J77)+IF('JSO (t-1)'!J77="",0,'JSO (t-1)'!J77))</f>
        <v>0</v>
      </c>
      <c r="K77" s="252">
        <f>IF($C77="","",IF('DUOS (t-1)'!K77="",0,'DUOS (t-1)'!K77)+IF('TUOS (t-1)'!K77="",0,'TUOS (t-1)'!K77)+IF('CCF (t-1)'!K77="",0,'CCF (t-1)'!K77)+IF('CPT (t-1)'!K77="",0,'CPT (t-1)'!K77)+IF('JSO (t-1)'!K77="",0,'JSO (t-1)'!K77))</f>
        <v>0</v>
      </c>
      <c r="L77" s="252">
        <f>IF($C77="","",IF('DUOS (t-1)'!L77="",0,'DUOS (t-1)'!L77)+IF('TUOS (t-1)'!L77="",0,'TUOS (t-1)'!L77)+IF('CCF (t-1)'!L77="",0,'CCF (t-1)'!L77)+IF('CPT (t-1)'!L77="",0,'CPT (t-1)'!L77)+IF('JSO (t-1)'!L77="",0,'JSO (t-1)'!L77))</f>
        <v>8.4045000000000005</v>
      </c>
      <c r="M77" s="252">
        <f>IF($C77="","",IF('DUOS (t-1)'!M77="",0,'DUOS (t-1)'!M77)+IF('TUOS (t-1)'!M77="",0,'TUOS (t-1)'!M77)+IF('CCF (t-1)'!M77="",0,'CCF (t-1)'!M77)+IF('CPT (t-1)'!M77="",0,'CPT (t-1)'!M77)+IF('JSO (t-1)'!M77="",0,'JSO (t-1)'!M77))</f>
        <v>9.3795000000000002</v>
      </c>
      <c r="N77" s="252">
        <f>IF($C77="","",IF('DUOS (t-1)'!N77="",0,'DUOS (t-1)'!N77)+IF('TUOS (t-1)'!N77="",0,'TUOS (t-1)'!N77)+IF('CCF (t-1)'!N77="",0,'CCF (t-1)'!N77)+IF('CPT (t-1)'!N77="",0,'CPT (t-1)'!N77)+IF('JSO (t-1)'!N77="",0,'JSO (t-1)'!N77))</f>
        <v>0</v>
      </c>
      <c r="O77" s="252">
        <f>IF($C77="","",IF('DUOS (t-1)'!O77="",0,'DUOS (t-1)'!O77)+IF('TUOS (t-1)'!O77="",0,'TUOS (t-1)'!O77)+IF('CCF (t-1)'!O77="",0,'CCF (t-1)'!O77)+IF('CPT (t-1)'!O77="",0,'CPT (t-1)'!O77)+IF('JSO (t-1)'!O77="",0,'JSO (t-1)'!O77))</f>
        <v>0</v>
      </c>
      <c r="P77" s="252">
        <f>IF($C77="","",IF('DUOS (t-1)'!P77="",0,'DUOS (t-1)'!P77)+IF('TUOS (t-1)'!P77="",0,'TUOS (t-1)'!P77)+IF('CCF (t-1)'!P77="",0,'CCF (t-1)'!P77)+IF('CPT (t-1)'!P77="",0,'CPT (t-1)'!P77)+IF('JSO (t-1)'!P77="",0,'JSO (t-1)'!P77))</f>
        <v>0</v>
      </c>
      <c r="Q77" s="252">
        <f>IF($C77="","",IF('DUOS (t-1)'!Q77="",0,'DUOS (t-1)'!Q77)+IF('TUOS (t-1)'!Q77="",0,'TUOS (t-1)'!Q77)+IF('CCF (t-1)'!Q77="",0,'CCF (t-1)'!Q77)+IF('CPT (t-1)'!Q77="",0,'CPT (t-1)'!Q77)+IF('JSO (t-1)'!Q77="",0,'JSO (t-1)'!Q77))</f>
        <v>0</v>
      </c>
      <c r="R77" s="252">
        <f>IF($C77="","",IF('DUOS (t-1)'!R77="",0,'DUOS (t-1)'!R77)+IF('TUOS (t-1)'!R77="",0,'TUOS (t-1)'!R77)+IF('CCF (t-1)'!R77="",0,'CCF (t-1)'!R77)+IF('CPT (t-1)'!R77="",0,'CPT (t-1)'!R77)+IF('JSO (t-1)'!R77="",0,'JSO (t-1)'!R77))</f>
        <v>0</v>
      </c>
      <c r="S77" s="252">
        <f>IF($C77="","",IF('DUOS (t-1)'!S77="",0,'DUOS (t-1)'!S77)+IF('TUOS (t-1)'!S77="",0,'TUOS (t-1)'!S77)+IF('CCF (t-1)'!S77="",0,'CCF (t-1)'!S77)+IF('CPT (t-1)'!S77="",0,'CPT (t-1)'!S77)+IF('JSO (t-1)'!S77="",0,'JSO (t-1)'!S77))</f>
        <v>0</v>
      </c>
      <c r="T77" s="198"/>
      <c r="U77" s="198"/>
      <c r="V77" s="198"/>
      <c r="W77" s="198"/>
      <c r="X77" s="198"/>
      <c r="Y77" s="198"/>
      <c r="Z77" s="198"/>
      <c r="AA77" s="198"/>
      <c r="AB77" s="211"/>
      <c r="AC77" s="213">
        <f>IFERROR($G77*'Q (t)'!$G77/1000,0)</f>
        <v>0</v>
      </c>
      <c r="AD77" s="213">
        <f>SUMPRODUCT($H77:$O77,'Q (t)'!$H77:$O77)/100</f>
        <v>2618.85</v>
      </c>
      <c r="AE77" s="213">
        <f>SUMPRODUCT($P77:$W77,'Q (t)'!$P77:$W77)/1000</f>
        <v>0</v>
      </c>
      <c r="AF77" s="213">
        <f>SUMPRODUCT($X77:$AA77,'Q (t)'!$X77:$AA77)/1000</f>
        <v>0</v>
      </c>
      <c r="AG77" s="213">
        <f t="shared" si="4"/>
        <v>2618.85</v>
      </c>
    </row>
    <row r="78" spans="1:33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51">
        <f>IF($C78="","",IF('DUOS (t-1)'!G78="",0,'DUOS (t-1)'!G78)+IF('TUOS (t-1)'!G78="",0,'TUOS (t-1)'!G78)+IF('CCF (t-1)'!G78="",0,'CCF (t-1)'!G78)+IF('CPT (t-1)'!G78="",0,'CPT (t-1)'!G78)+IF('JSO (t-1)'!G78="",0,'JSO (t-1)'!G78))</f>
        <v>0</v>
      </c>
      <c r="H78" s="252">
        <f>IF($C78="","",IF('DUOS (t-1)'!H78="",0,'DUOS (t-1)'!H78)+IF('TUOS (t-1)'!H78="",0,'TUOS (t-1)'!H78)+IF('CCF (t-1)'!H78="",0,'CCF (t-1)'!H78)+IF('CPT (t-1)'!H78="",0,'CPT (t-1)'!H78)+IF('JSO (t-1)'!H78="",0,'JSO (t-1)'!H78))</f>
        <v>8.4093750000000007</v>
      </c>
      <c r="I78" s="252">
        <f>IF($C78="","",IF('DUOS (t-1)'!I78="",0,'DUOS (t-1)'!I78)+IF('TUOS (t-1)'!I78="",0,'TUOS (t-1)'!I78)+IF('CCF (t-1)'!I78="",0,'CCF (t-1)'!I78)+IF('CPT (t-1)'!I78="",0,'CPT (t-1)'!I78)+IF('JSO (t-1)'!I78="",0,'JSO (t-1)'!I78))</f>
        <v>0</v>
      </c>
      <c r="J78" s="252">
        <f>IF($C78="","",IF('DUOS (t-1)'!J78="",0,'DUOS (t-1)'!J78)+IF('TUOS (t-1)'!J78="",0,'TUOS (t-1)'!J78)+IF('CCF (t-1)'!J78="",0,'CCF (t-1)'!J78)+IF('CPT (t-1)'!J78="",0,'CPT (t-1)'!J78)+IF('JSO (t-1)'!J78="",0,'JSO (t-1)'!J78))</f>
        <v>0</v>
      </c>
      <c r="K78" s="252">
        <f>IF($C78="","",IF('DUOS (t-1)'!K78="",0,'DUOS (t-1)'!K78)+IF('TUOS (t-1)'!K78="",0,'TUOS (t-1)'!K78)+IF('CCF (t-1)'!K78="",0,'CCF (t-1)'!K78)+IF('CPT (t-1)'!K78="",0,'CPT (t-1)'!K78)+IF('JSO (t-1)'!K78="",0,'JSO (t-1)'!K78))</f>
        <v>0</v>
      </c>
      <c r="L78" s="252">
        <f>IF($C78="","",IF('DUOS (t-1)'!L78="",0,'DUOS (t-1)'!L78)+IF('TUOS (t-1)'!L78="",0,'TUOS (t-1)'!L78)+IF('CCF (t-1)'!L78="",0,'CCF (t-1)'!L78)+IF('CPT (t-1)'!L78="",0,'CPT (t-1)'!L78)+IF('JSO (t-1)'!L78="",0,'JSO (t-1)'!L78))</f>
        <v>0</v>
      </c>
      <c r="M78" s="252">
        <f>IF($C78="","",IF('DUOS (t-1)'!M78="",0,'DUOS (t-1)'!M78)+IF('TUOS (t-1)'!M78="",0,'TUOS (t-1)'!M78)+IF('CCF (t-1)'!M78="",0,'CCF (t-1)'!M78)+IF('CPT (t-1)'!M78="",0,'CPT (t-1)'!M78)+IF('JSO (t-1)'!M78="",0,'JSO (t-1)'!M78))</f>
        <v>0</v>
      </c>
      <c r="N78" s="252">
        <f>IF($C78="","",IF('DUOS (t-1)'!N78="",0,'DUOS (t-1)'!N78)+IF('TUOS (t-1)'!N78="",0,'TUOS (t-1)'!N78)+IF('CCF (t-1)'!N78="",0,'CCF (t-1)'!N78)+IF('CPT (t-1)'!N78="",0,'CPT (t-1)'!N78)+IF('JSO (t-1)'!N78="",0,'JSO (t-1)'!N78))</f>
        <v>0</v>
      </c>
      <c r="O78" s="252">
        <f>IF($C78="","",IF('DUOS (t-1)'!O78="",0,'DUOS (t-1)'!O78)+IF('TUOS (t-1)'!O78="",0,'TUOS (t-1)'!O78)+IF('CCF (t-1)'!O78="",0,'CCF (t-1)'!O78)+IF('CPT (t-1)'!O78="",0,'CPT (t-1)'!O78)+IF('JSO (t-1)'!O78="",0,'JSO (t-1)'!O78))</f>
        <v>0</v>
      </c>
      <c r="P78" s="252">
        <f>IF($C78="","",IF('DUOS (t-1)'!P78="",0,'DUOS (t-1)'!P78)+IF('TUOS (t-1)'!P78="",0,'TUOS (t-1)'!P78)+IF('CCF (t-1)'!P78="",0,'CCF (t-1)'!P78)+IF('CPT (t-1)'!P78="",0,'CPT (t-1)'!P78)+IF('JSO (t-1)'!P78="",0,'JSO (t-1)'!P78))</f>
        <v>0</v>
      </c>
      <c r="Q78" s="252">
        <f>IF($C78="","",IF('DUOS (t-1)'!Q78="",0,'DUOS (t-1)'!Q78)+IF('TUOS (t-1)'!Q78="",0,'TUOS (t-1)'!Q78)+IF('CCF (t-1)'!Q78="",0,'CCF (t-1)'!Q78)+IF('CPT (t-1)'!Q78="",0,'CPT (t-1)'!Q78)+IF('JSO (t-1)'!Q78="",0,'JSO (t-1)'!Q78))</f>
        <v>0</v>
      </c>
      <c r="R78" s="252">
        <f>IF($C78="","",IF('DUOS (t-1)'!R78="",0,'DUOS (t-1)'!R78)+IF('TUOS (t-1)'!R78="",0,'TUOS (t-1)'!R78)+IF('CCF (t-1)'!R78="",0,'CCF (t-1)'!R78)+IF('CPT (t-1)'!R78="",0,'CPT (t-1)'!R78)+IF('JSO (t-1)'!R78="",0,'JSO (t-1)'!R78))</f>
        <v>0</v>
      </c>
      <c r="S78" s="252">
        <f>IF($C78="","",IF('DUOS (t-1)'!S78="",0,'DUOS (t-1)'!S78)+IF('TUOS (t-1)'!S78="",0,'TUOS (t-1)'!S78)+IF('CCF (t-1)'!S78="",0,'CCF (t-1)'!S78)+IF('CPT (t-1)'!S78="",0,'CPT (t-1)'!S78)+IF('JSO (t-1)'!S78="",0,'JSO (t-1)'!S78))</f>
        <v>0</v>
      </c>
      <c r="T78" s="198"/>
      <c r="U78" s="198"/>
      <c r="V78" s="198"/>
      <c r="W78" s="198"/>
      <c r="X78" s="198"/>
      <c r="Y78" s="198"/>
      <c r="Z78" s="198"/>
      <c r="AA78" s="198"/>
      <c r="AB78" s="211"/>
      <c r="AC78" s="213">
        <f>IFERROR($G78*'Q (t)'!$G78/1000,0)</f>
        <v>0</v>
      </c>
      <c r="AD78" s="213">
        <f>SUMPRODUCT($H78:$O78,'Q (t)'!$H78:$O78)/100</f>
        <v>420.46875</v>
      </c>
      <c r="AE78" s="213">
        <f>SUMPRODUCT($P78:$W78,'Q (t)'!$P78:$W78)/1000</f>
        <v>0</v>
      </c>
      <c r="AF78" s="213">
        <f>SUMPRODUCT($X78:$AA78,'Q (t)'!$X78:$AA78)/1000</f>
        <v>0</v>
      </c>
      <c r="AG78" s="213">
        <f t="shared" si="4"/>
        <v>420.46875</v>
      </c>
    </row>
    <row r="79" spans="1:33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51"/>
      <c r="H79" s="252" t="str">
        <f>IF($C79="","",IF('DUOS (t-1)'!H79="",0,'DUOS (t-1)'!H79)+IF('TUOS (t-1)'!H79="",0,'TUOS (t-1)'!H79)+IF('CCF (t-1)'!H79="",0,'CCF (t-1)'!H79)+IF('CPT (t-1)'!H79="",0,'CPT (t-1)'!H79)+IF('JSO (t-1)'!H79="",0,'JSO (t-1)'!H79))</f>
        <v/>
      </c>
      <c r="I79" s="252" t="str">
        <f>IF($C79="","",IF('DUOS (t-1)'!I79="",0,'DUOS (t-1)'!I79)+IF('TUOS (t-1)'!I79="",0,'TUOS (t-1)'!I79)+IF('CCF (t-1)'!I79="",0,'CCF (t-1)'!I79)+IF('CPT (t-1)'!I79="",0,'CPT (t-1)'!I79)+IF('JSO (t-1)'!I79="",0,'JSO (t-1)'!I79))</f>
        <v/>
      </c>
      <c r="J79" s="252" t="str">
        <f>IF($C79="","",IF('DUOS (t-1)'!J79="",0,'DUOS (t-1)'!J79)+IF('TUOS (t-1)'!J79="",0,'TUOS (t-1)'!J79)+IF('CCF (t-1)'!J79="",0,'CCF (t-1)'!J79)+IF('CPT (t-1)'!J79="",0,'CPT (t-1)'!J79)+IF('JSO (t-1)'!J79="",0,'JSO (t-1)'!J79))</f>
        <v/>
      </c>
      <c r="K79" s="252" t="str">
        <f>IF($C79="","",IF('DUOS (t-1)'!K79="",0,'DUOS (t-1)'!K79)+IF('TUOS (t-1)'!K79="",0,'TUOS (t-1)'!K79)+IF('CCF (t-1)'!K79="",0,'CCF (t-1)'!K79)+IF('CPT (t-1)'!K79="",0,'CPT (t-1)'!K79)+IF('JSO (t-1)'!K79="",0,'JSO (t-1)'!K79))</f>
        <v/>
      </c>
      <c r="L79" s="252" t="str">
        <f>IF($C79="","",IF('DUOS (t-1)'!L79="",0,'DUOS (t-1)'!L79)+IF('TUOS (t-1)'!L79="",0,'TUOS (t-1)'!L79)+IF('CCF (t-1)'!L79="",0,'CCF (t-1)'!L79)+IF('CPT (t-1)'!L79="",0,'CPT (t-1)'!L79)+IF('JSO (t-1)'!L79="",0,'JSO (t-1)'!L79))</f>
        <v/>
      </c>
      <c r="M79" s="252" t="str">
        <f>IF($C79="","",IF('DUOS (t-1)'!M79="",0,'DUOS (t-1)'!M79)+IF('TUOS (t-1)'!M79="",0,'TUOS (t-1)'!M79)+IF('CCF (t-1)'!M79="",0,'CCF (t-1)'!M79)+IF('CPT (t-1)'!M79="",0,'CPT (t-1)'!M79)+IF('JSO (t-1)'!M79="",0,'JSO (t-1)'!M79))</f>
        <v/>
      </c>
      <c r="N79" s="252" t="str">
        <f>IF($C79="","",IF('DUOS (t-1)'!N79="",0,'DUOS (t-1)'!N79)+IF('TUOS (t-1)'!N79="",0,'TUOS (t-1)'!N79)+IF('CCF (t-1)'!N79="",0,'CCF (t-1)'!N79)+IF('CPT (t-1)'!N79="",0,'CPT (t-1)'!N79)+IF('JSO (t-1)'!N79="",0,'JSO (t-1)'!N79))</f>
        <v/>
      </c>
      <c r="O79" s="252" t="str">
        <f>IF($C79="","",IF('DUOS (t-1)'!O79="",0,'DUOS (t-1)'!O79)+IF('TUOS (t-1)'!O79="",0,'TUOS (t-1)'!O79)+IF('CCF (t-1)'!O79="",0,'CCF (t-1)'!O79)+IF('CPT (t-1)'!O79="",0,'CPT (t-1)'!O79)+IF('JSO (t-1)'!O79="",0,'JSO (t-1)'!O79))</f>
        <v/>
      </c>
      <c r="P79" s="252" t="str">
        <f>IF($C79="","",IF('DUOS (t-1)'!P79="",0,'DUOS (t-1)'!P79)+IF('TUOS (t-1)'!P79="",0,'TUOS (t-1)'!P79)+IF('CCF (t-1)'!P79="",0,'CCF (t-1)'!P79)+IF('CPT (t-1)'!P79="",0,'CPT (t-1)'!P79)+IF('JSO (t-1)'!P79="",0,'JSO (t-1)'!P79))</f>
        <v/>
      </c>
      <c r="Q79" s="252" t="str">
        <f>IF($C79="","",IF('DUOS (t-1)'!Q79="",0,'DUOS (t-1)'!Q79)+IF('TUOS (t-1)'!Q79="",0,'TUOS (t-1)'!Q79)+IF('CCF (t-1)'!Q79="",0,'CCF (t-1)'!Q79)+IF('CPT (t-1)'!Q79="",0,'CPT (t-1)'!Q79)+IF('JSO (t-1)'!Q79="",0,'JSO (t-1)'!Q79))</f>
        <v/>
      </c>
      <c r="R79" s="252" t="str">
        <f>IF($C79="","",IF('DUOS (t-1)'!R79="",0,'DUOS (t-1)'!R79)+IF('TUOS (t-1)'!R79="",0,'TUOS (t-1)'!R79)+IF('CCF (t-1)'!R79="",0,'CCF (t-1)'!R79)+IF('CPT (t-1)'!R79="",0,'CPT (t-1)'!R79)+IF('JSO (t-1)'!R79="",0,'JSO (t-1)'!R79))</f>
        <v/>
      </c>
      <c r="S79" s="252" t="str">
        <f>IF($C79="","",IF('DUOS (t-1)'!S79="",0,'DUOS (t-1)'!S79)+IF('TUOS (t-1)'!S79="",0,'TUOS (t-1)'!S79)+IF('CCF (t-1)'!S79="",0,'CCF (t-1)'!S79)+IF('CPT (t-1)'!S79="",0,'CPT (t-1)'!S79)+IF('JSO (t-1)'!S79="",0,'JSO (t-1)'!S79))</f>
        <v/>
      </c>
      <c r="T79" s="198"/>
      <c r="U79" s="198"/>
      <c r="V79" s="198"/>
      <c r="W79" s="198"/>
      <c r="X79" s="198"/>
      <c r="Y79" s="198"/>
      <c r="Z79" s="198"/>
      <c r="AA79" s="198"/>
      <c r="AB79" s="211"/>
      <c r="AC79" s="213">
        <f>IFERROR($G79*'Q (t)'!$G79/1000,0)</f>
        <v>0</v>
      </c>
      <c r="AD79" s="213">
        <f>SUMPRODUCT($H79:$O79,'Q (t)'!$H79:$O79)/100</f>
        <v>0</v>
      </c>
      <c r="AE79" s="213">
        <f>SUMPRODUCT($P79:$W79,'Q (t)'!$P79:$W79)/1000</f>
        <v>0</v>
      </c>
      <c r="AF79" s="213">
        <f>SUMPRODUCT($X79:$AA79,'Q (t)'!$X79:$AA79)/1000</f>
        <v>0</v>
      </c>
      <c r="AG79" s="213">
        <f t="shared" si="4"/>
        <v>0</v>
      </c>
    </row>
    <row r="80" spans="1:33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51" t="str">
        <f>IF($C80="","",IF('DUOS (t-1)'!G80="",0,'DUOS (t-1)'!G80)+IF('TUOS (t-1)'!G80="",0,'TUOS (t-1)'!G80)+IF('CCF (t-1)'!G80="",0,'CCF (t-1)'!G80)+IF('CPT (t-1)'!G80="",0,'CPT (t-1)'!G80)+IF('JSO (t-1)'!G80="",0,'JSO (t-1)'!G80))</f>
        <v/>
      </c>
      <c r="H80" s="252" t="str">
        <f>IF($C80="","",IF('DUOS (t-1)'!H80="",0,'DUOS (t-1)'!H80)+IF('TUOS (t-1)'!H80="",0,'TUOS (t-1)'!H80)+IF('CCF (t-1)'!H80="",0,'CCF (t-1)'!H80)+IF('CPT (t-1)'!H80="",0,'CPT (t-1)'!H80)+IF('JSO (t-1)'!H80="",0,'JSO (t-1)'!H80))</f>
        <v/>
      </c>
      <c r="I80" s="252" t="str">
        <f>IF($C80="","",IF('DUOS (t-1)'!I80="",0,'DUOS (t-1)'!I80)+IF('TUOS (t-1)'!I80="",0,'TUOS (t-1)'!I80)+IF('CCF (t-1)'!I80="",0,'CCF (t-1)'!I80)+IF('CPT (t-1)'!I80="",0,'CPT (t-1)'!I80)+IF('JSO (t-1)'!I80="",0,'JSO (t-1)'!I80))</f>
        <v/>
      </c>
      <c r="J80" s="252" t="str">
        <f>IF($C80="","",IF('DUOS (t-1)'!J80="",0,'DUOS (t-1)'!J80)+IF('TUOS (t-1)'!J80="",0,'TUOS (t-1)'!J80)+IF('CCF (t-1)'!J80="",0,'CCF (t-1)'!J80)+IF('CPT (t-1)'!J80="",0,'CPT (t-1)'!J80)+IF('JSO (t-1)'!J80="",0,'JSO (t-1)'!J80))</f>
        <v/>
      </c>
      <c r="K80" s="252" t="str">
        <f>IF($C80="","",IF('DUOS (t-1)'!K80="",0,'DUOS (t-1)'!K80)+IF('TUOS (t-1)'!K80="",0,'TUOS (t-1)'!K80)+IF('CCF (t-1)'!K80="",0,'CCF (t-1)'!K80)+IF('CPT (t-1)'!K80="",0,'CPT (t-1)'!K80)+IF('JSO (t-1)'!K80="",0,'JSO (t-1)'!K80))</f>
        <v/>
      </c>
      <c r="L80" s="252" t="str">
        <f>IF($C80="","",IF('DUOS (t-1)'!L80="",0,'DUOS (t-1)'!L80)+IF('TUOS (t-1)'!L80="",0,'TUOS (t-1)'!L80)+IF('CCF (t-1)'!L80="",0,'CCF (t-1)'!L80)+IF('CPT (t-1)'!L80="",0,'CPT (t-1)'!L80)+IF('JSO (t-1)'!L80="",0,'JSO (t-1)'!L80))</f>
        <v/>
      </c>
      <c r="M80" s="252" t="str">
        <f>IF($C80="","",IF('DUOS (t-1)'!M80="",0,'DUOS (t-1)'!M80)+IF('TUOS (t-1)'!M80="",0,'TUOS (t-1)'!M80)+IF('CCF (t-1)'!M80="",0,'CCF (t-1)'!M80)+IF('CPT (t-1)'!M80="",0,'CPT (t-1)'!M80)+IF('JSO (t-1)'!M80="",0,'JSO (t-1)'!M80))</f>
        <v/>
      </c>
      <c r="N80" s="252" t="str">
        <f>IF($C80="","",IF('DUOS (t-1)'!N80="",0,'DUOS (t-1)'!N80)+IF('TUOS (t-1)'!N80="",0,'TUOS (t-1)'!N80)+IF('CCF (t-1)'!N80="",0,'CCF (t-1)'!N80)+IF('CPT (t-1)'!N80="",0,'CPT (t-1)'!N80)+IF('JSO (t-1)'!N80="",0,'JSO (t-1)'!N80))</f>
        <v/>
      </c>
      <c r="O80" s="252" t="str">
        <f>IF($C80="","",IF('DUOS (t-1)'!O80="",0,'DUOS (t-1)'!O80)+IF('TUOS (t-1)'!O80="",0,'TUOS (t-1)'!O80)+IF('CCF (t-1)'!O80="",0,'CCF (t-1)'!O80)+IF('CPT (t-1)'!O80="",0,'CPT (t-1)'!O80)+IF('JSO (t-1)'!O80="",0,'JSO (t-1)'!O80))</f>
        <v/>
      </c>
      <c r="P80" s="252" t="str">
        <f>IF($C80="","",IF('DUOS (t-1)'!P80="",0,'DUOS (t-1)'!P80)+IF('TUOS (t-1)'!P80="",0,'TUOS (t-1)'!P80)+IF('CCF (t-1)'!P80="",0,'CCF (t-1)'!P80)+IF('CPT (t-1)'!P80="",0,'CPT (t-1)'!P80)+IF('JSO (t-1)'!P80="",0,'JSO (t-1)'!P80))</f>
        <v/>
      </c>
      <c r="Q80" s="252" t="str">
        <f>IF($C80="","",IF('DUOS (t-1)'!Q80="",0,'DUOS (t-1)'!Q80)+IF('TUOS (t-1)'!Q80="",0,'TUOS (t-1)'!Q80)+IF('CCF (t-1)'!Q80="",0,'CCF (t-1)'!Q80)+IF('CPT (t-1)'!Q80="",0,'CPT (t-1)'!Q80)+IF('JSO (t-1)'!Q80="",0,'JSO (t-1)'!Q80))</f>
        <v/>
      </c>
      <c r="R80" s="252" t="str">
        <f>IF($C80="","",IF('DUOS (t-1)'!R80="",0,'DUOS (t-1)'!R80)+IF('TUOS (t-1)'!R80="",0,'TUOS (t-1)'!R80)+IF('CCF (t-1)'!R80="",0,'CCF (t-1)'!R80)+IF('CPT (t-1)'!R80="",0,'CPT (t-1)'!R80)+IF('JSO (t-1)'!R80="",0,'JSO (t-1)'!R80))</f>
        <v/>
      </c>
      <c r="S80" s="252" t="str">
        <f>IF($C80="","",IF('DUOS (t-1)'!S80="",0,'DUOS (t-1)'!S80)+IF('TUOS (t-1)'!S80="",0,'TUOS (t-1)'!S80)+IF('CCF (t-1)'!S80="",0,'CCF (t-1)'!S80)+IF('CPT (t-1)'!S80="",0,'CPT (t-1)'!S80)+IF('JSO (t-1)'!S80="",0,'JSO (t-1)'!S80))</f>
        <v/>
      </c>
      <c r="T80" s="198"/>
      <c r="U80" s="198"/>
      <c r="V80" s="198"/>
      <c r="W80" s="198"/>
      <c r="X80" s="198"/>
      <c r="Y80" s="198"/>
      <c r="Z80" s="198"/>
      <c r="AA80" s="198"/>
      <c r="AB80" s="211"/>
      <c r="AC80" s="213">
        <f>IFERROR($G80*'Q (t)'!$G80/1000,0)</f>
        <v>0</v>
      </c>
      <c r="AD80" s="213">
        <f>SUMPRODUCT($H80:$O80,'Q (t)'!$H80:$O80)/100</f>
        <v>0</v>
      </c>
      <c r="AE80" s="213">
        <f>SUMPRODUCT($P80:$W80,'Q (t)'!$P80:$W80)/1000</f>
        <v>0</v>
      </c>
      <c r="AF80" s="213">
        <f>SUMPRODUCT($X80:$AA80,'Q (t)'!$X80:$AA80)/1000</f>
        <v>0</v>
      </c>
      <c r="AG80" s="213">
        <f t="shared" si="4"/>
        <v>0</v>
      </c>
    </row>
    <row r="81" spans="1:33" s="272" customFormat="1" x14ac:dyDescent="0.2">
      <c r="A81" s="270"/>
      <c r="B81" s="270"/>
      <c r="C81" s="273"/>
      <c r="D81" s="274"/>
      <c r="E81" s="275"/>
      <c r="F81" s="275"/>
      <c r="G81" s="276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11"/>
      <c r="AC81" s="271"/>
      <c r="AD81" s="271"/>
      <c r="AE81" s="271"/>
      <c r="AF81" s="271"/>
      <c r="AG81" s="271"/>
    </row>
    <row r="82" spans="1:33" s="272" customFormat="1" x14ac:dyDescent="0.2">
      <c r="A82" s="270"/>
      <c r="B82" s="270"/>
      <c r="C82" s="278"/>
      <c r="D82" s="279" t="s">
        <v>178</v>
      </c>
      <c r="E82" s="280"/>
      <c r="F82" s="280"/>
      <c r="G82" s="281">
        <f t="shared" ref="G82:AA82" si="5">SUBTOTAL(9,G$14:G$80)</f>
        <v>32816166.373975441</v>
      </c>
      <c r="H82" s="281">
        <f t="shared" si="5"/>
        <v>37.220624999999998</v>
      </c>
      <c r="I82" s="281">
        <f t="shared" si="5"/>
        <v>177.78150000000014</v>
      </c>
      <c r="J82" s="281">
        <f t="shared" si="5"/>
        <v>109.53150000000001</v>
      </c>
      <c r="K82" s="281">
        <f t="shared" si="5"/>
        <v>44.986500000000028</v>
      </c>
      <c r="L82" s="281">
        <f t="shared" si="5"/>
        <v>61.756499999999996</v>
      </c>
      <c r="M82" s="281">
        <f t="shared" si="5"/>
        <v>69.252298937375798</v>
      </c>
      <c r="N82" s="281">
        <f t="shared" si="5"/>
        <v>0</v>
      </c>
      <c r="O82" s="281">
        <f t="shared" si="5"/>
        <v>0</v>
      </c>
      <c r="P82" s="281">
        <f t="shared" si="5"/>
        <v>0</v>
      </c>
      <c r="Q82" s="281">
        <f t="shared" si="5"/>
        <v>126.55500000000008</v>
      </c>
      <c r="R82" s="281">
        <f t="shared" si="5"/>
        <v>0</v>
      </c>
      <c r="S82" s="281">
        <f t="shared" si="5"/>
        <v>126.55500000000008</v>
      </c>
      <c r="T82" s="281">
        <f t="shared" si="5"/>
        <v>0</v>
      </c>
      <c r="U82" s="281">
        <f t="shared" si="5"/>
        <v>0</v>
      </c>
      <c r="V82" s="281">
        <f t="shared" si="5"/>
        <v>0</v>
      </c>
      <c r="W82" s="281">
        <f t="shared" si="5"/>
        <v>0</v>
      </c>
      <c r="X82" s="281">
        <f t="shared" si="5"/>
        <v>0</v>
      </c>
      <c r="Y82" s="281">
        <f t="shared" si="5"/>
        <v>0</v>
      </c>
      <c r="Z82" s="281">
        <f t="shared" si="5"/>
        <v>0</v>
      </c>
      <c r="AA82" s="281">
        <f t="shared" si="5"/>
        <v>0</v>
      </c>
      <c r="AB82" s="211"/>
      <c r="AC82" s="281">
        <f>SUBTOTAL(9,AC$14:AC$80)</f>
        <v>202501.69537397544</v>
      </c>
      <c r="AD82" s="281">
        <f>SUBTOTAL(9,AD$14:AD$80)</f>
        <v>910489.45562375919</v>
      </c>
      <c r="AE82" s="281">
        <f>SUBTOTAL(9,AE$14:AE$80)</f>
        <v>136948.5</v>
      </c>
      <c r="AF82" s="281">
        <f>SUBTOTAL(9,AF$14:AF$80)</f>
        <v>0</v>
      </c>
      <c r="AG82" s="281">
        <f>SUBTOTAL(9,AG$14:AG$80)</f>
        <v>1249939.6509977346</v>
      </c>
    </row>
    <row r="83" spans="1:33" s="282" customFormat="1" x14ac:dyDescent="0.2">
      <c r="C83" s="278"/>
      <c r="D83" s="278"/>
      <c r="E83" s="280"/>
      <c r="F83" s="280"/>
      <c r="G83" s="28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02"/>
      <c r="U83" s="202"/>
      <c r="V83" s="202"/>
      <c r="W83" s="202"/>
      <c r="X83" s="202"/>
      <c r="Y83" s="202"/>
      <c r="Z83" s="202"/>
      <c r="AA83" s="202"/>
      <c r="AC83" s="283"/>
      <c r="AD83" s="283"/>
      <c r="AE83" s="283"/>
      <c r="AF83" s="283"/>
      <c r="AG83" s="283"/>
    </row>
    <row r="84" spans="1:33" x14ac:dyDescent="0.2">
      <c r="C84" s="286" t="s">
        <v>177</v>
      </c>
      <c r="D84" s="286" t="str">
        <f>'Q (t)'!D84</f>
        <v>Summary Description</v>
      </c>
      <c r="E84" s="280"/>
      <c r="F84" s="280"/>
      <c r="G84" s="285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AC84" s="217"/>
      <c r="AD84" s="217"/>
      <c r="AE84" s="217"/>
      <c r="AF84" s="217"/>
      <c r="AG84" s="217"/>
    </row>
    <row r="85" spans="1:33" x14ac:dyDescent="0.2">
      <c r="C85" s="280">
        <v>1</v>
      </c>
      <c r="D85" s="287" t="str">
        <f>'Q (t)'!D85</f>
        <v>(1) Tariff Class 1</v>
      </c>
      <c r="E85" s="280"/>
      <c r="F85" s="280"/>
      <c r="G85" s="295">
        <f t="shared" ref="G85:AA85" si="6">SUBTOTAL(9,G$14:G$28)</f>
        <v>1521</v>
      </c>
      <c r="H85" s="297">
        <f t="shared" si="6"/>
        <v>11.9925</v>
      </c>
      <c r="I85" s="297">
        <f t="shared" si="6"/>
        <v>74.567999999999998</v>
      </c>
      <c r="J85" s="297">
        <f t="shared" si="6"/>
        <v>40.442999999999998</v>
      </c>
      <c r="K85" s="297">
        <f t="shared" si="6"/>
        <v>13.142999999999999</v>
      </c>
      <c r="L85" s="297">
        <f t="shared" si="6"/>
        <v>53.351999999999997</v>
      </c>
      <c r="M85" s="297">
        <f t="shared" si="6"/>
        <v>59.872798937375791</v>
      </c>
      <c r="N85" s="297">
        <f t="shared" si="6"/>
        <v>0</v>
      </c>
      <c r="O85" s="297">
        <f t="shared" si="6"/>
        <v>0</v>
      </c>
      <c r="P85" s="297">
        <f t="shared" si="6"/>
        <v>0</v>
      </c>
      <c r="Q85" s="297">
        <f t="shared" si="6"/>
        <v>0</v>
      </c>
      <c r="R85" s="297">
        <f t="shared" si="6"/>
        <v>0</v>
      </c>
      <c r="S85" s="297">
        <f t="shared" si="6"/>
        <v>0</v>
      </c>
      <c r="T85" s="297">
        <f t="shared" si="6"/>
        <v>0</v>
      </c>
      <c r="U85" s="297">
        <f t="shared" si="6"/>
        <v>0</v>
      </c>
      <c r="V85" s="297">
        <f t="shared" si="6"/>
        <v>0</v>
      </c>
      <c r="W85" s="297">
        <f t="shared" si="6"/>
        <v>0</v>
      </c>
      <c r="X85" s="297">
        <f t="shared" si="6"/>
        <v>0</v>
      </c>
      <c r="Y85" s="297">
        <f t="shared" si="6"/>
        <v>0</v>
      </c>
      <c r="Z85" s="297">
        <f t="shared" si="6"/>
        <v>0</v>
      </c>
      <c r="AA85" s="297">
        <f t="shared" si="6"/>
        <v>0</v>
      </c>
      <c r="AC85" s="288">
        <f>SUBTOTAL(9,AC$14:AC$28)</f>
        <v>96924.75</v>
      </c>
      <c r="AD85" s="288">
        <f>SUBTOTAL(9,AD$14:AD$28)</f>
        <v>653905.774373758</v>
      </c>
      <c r="AE85" s="288">
        <f>SUBTOTAL(9,AE$14:AE$28)</f>
        <v>0</v>
      </c>
      <c r="AF85" s="288">
        <f>SUBTOTAL(9,AF$14:AF$28)</f>
        <v>0</v>
      </c>
      <c r="AG85" s="288">
        <f>SUBTOTAL(9,AG$14:AG$28)</f>
        <v>750830.524373758</v>
      </c>
    </row>
    <row r="86" spans="1:33" x14ac:dyDescent="0.2">
      <c r="C86" s="280">
        <v>2</v>
      </c>
      <c r="D86" s="287" t="str">
        <f>'Q (t)'!D86</f>
        <v>(2) Tariff Class 2</v>
      </c>
      <c r="E86" s="280"/>
      <c r="F86" s="280"/>
      <c r="G86" s="295">
        <f t="shared" ref="G86:AA86" si="7">SUBTOTAL(9,G$29:G$33)</f>
        <v>11700</v>
      </c>
      <c r="H86" s="297">
        <f t="shared" si="7"/>
        <v>0</v>
      </c>
      <c r="I86" s="297">
        <f t="shared" si="7"/>
        <v>22.658999999999999</v>
      </c>
      <c r="J86" s="297">
        <f t="shared" si="7"/>
        <v>15.346499999999999</v>
      </c>
      <c r="K86" s="297">
        <f t="shared" si="7"/>
        <v>8.5214999999999996</v>
      </c>
      <c r="L86" s="297">
        <f t="shared" si="7"/>
        <v>0</v>
      </c>
      <c r="M86" s="297">
        <f t="shared" si="7"/>
        <v>0</v>
      </c>
      <c r="N86" s="297">
        <f t="shared" si="7"/>
        <v>0</v>
      </c>
      <c r="O86" s="297">
        <f t="shared" si="7"/>
        <v>0</v>
      </c>
      <c r="P86" s="297">
        <f t="shared" si="7"/>
        <v>0</v>
      </c>
      <c r="Q86" s="297">
        <f t="shared" si="7"/>
        <v>10.725</v>
      </c>
      <c r="R86" s="297">
        <f t="shared" si="7"/>
        <v>0</v>
      </c>
      <c r="S86" s="297">
        <f t="shared" si="7"/>
        <v>10.725</v>
      </c>
      <c r="T86" s="297">
        <f t="shared" si="7"/>
        <v>0</v>
      </c>
      <c r="U86" s="297">
        <f t="shared" si="7"/>
        <v>0</v>
      </c>
      <c r="V86" s="297">
        <f t="shared" si="7"/>
        <v>0</v>
      </c>
      <c r="W86" s="297">
        <f t="shared" si="7"/>
        <v>0</v>
      </c>
      <c r="X86" s="297">
        <f t="shared" si="7"/>
        <v>0</v>
      </c>
      <c r="Y86" s="297">
        <f t="shared" si="7"/>
        <v>0</v>
      </c>
      <c r="Z86" s="297">
        <f t="shared" si="7"/>
        <v>0</v>
      </c>
      <c r="AA86" s="297">
        <f t="shared" si="7"/>
        <v>0</v>
      </c>
      <c r="AC86" s="288">
        <f>SUBTOTAL(9,AC$29:AC$33)</f>
        <v>64350</v>
      </c>
      <c r="AD86" s="288">
        <f>SUBTOTAL(9,AD$29:AD$33)</f>
        <v>159498.29999999999</v>
      </c>
      <c r="AE86" s="288">
        <f>SUBTOTAL(9,AE$29:AE$33)</f>
        <v>80437.5</v>
      </c>
      <c r="AF86" s="288">
        <f>SUBTOTAL(9,AF$29:AF$33)</f>
        <v>0</v>
      </c>
      <c r="AG86" s="288">
        <f>SUBTOTAL(9,AG$29:AG$33)</f>
        <v>304285.8</v>
      </c>
    </row>
    <row r="87" spans="1:33" x14ac:dyDescent="0.2">
      <c r="C87" s="280">
        <v>3</v>
      </c>
      <c r="D87" s="287" t="str">
        <f>'Q (t)'!D87</f>
        <v>(3) Tariff Class 3</v>
      </c>
      <c r="E87" s="280"/>
      <c r="F87" s="280"/>
      <c r="G87" s="295">
        <f t="shared" ref="G87:AA87" si="8">SUBTOTAL(9,G$34:G$46)</f>
        <v>5713500</v>
      </c>
      <c r="H87" s="297">
        <f t="shared" si="8"/>
        <v>0</v>
      </c>
      <c r="I87" s="297">
        <f t="shared" si="8"/>
        <v>25.545000000000005</v>
      </c>
      <c r="J87" s="297">
        <f t="shared" si="8"/>
        <v>20.67</v>
      </c>
      <c r="K87" s="297">
        <f t="shared" si="8"/>
        <v>7.9950000000000001</v>
      </c>
      <c r="L87" s="297">
        <f t="shared" si="8"/>
        <v>0</v>
      </c>
      <c r="M87" s="297">
        <f t="shared" si="8"/>
        <v>0</v>
      </c>
      <c r="N87" s="297">
        <f t="shared" si="8"/>
        <v>0</v>
      </c>
      <c r="O87" s="297">
        <f t="shared" si="8"/>
        <v>0</v>
      </c>
      <c r="P87" s="297">
        <f t="shared" si="8"/>
        <v>0</v>
      </c>
      <c r="Q87" s="297">
        <f t="shared" si="8"/>
        <v>58.500000000000007</v>
      </c>
      <c r="R87" s="297">
        <f t="shared" si="8"/>
        <v>0</v>
      </c>
      <c r="S87" s="297">
        <f t="shared" si="8"/>
        <v>58.500000000000007</v>
      </c>
      <c r="T87" s="297">
        <f t="shared" si="8"/>
        <v>0</v>
      </c>
      <c r="U87" s="297">
        <f t="shared" si="8"/>
        <v>0</v>
      </c>
      <c r="V87" s="297">
        <f t="shared" si="8"/>
        <v>0</v>
      </c>
      <c r="W87" s="297">
        <f t="shared" si="8"/>
        <v>0</v>
      </c>
      <c r="X87" s="297">
        <f t="shared" si="8"/>
        <v>0</v>
      </c>
      <c r="Y87" s="297">
        <f t="shared" si="8"/>
        <v>0</v>
      </c>
      <c r="Z87" s="297">
        <f t="shared" si="8"/>
        <v>0</v>
      </c>
      <c r="AA87" s="297">
        <f t="shared" si="8"/>
        <v>0</v>
      </c>
      <c r="AC87" s="288">
        <f>SUBTOTAL(9,AC$34:AC$46)</f>
        <v>12207</v>
      </c>
      <c r="AD87" s="288">
        <f>SUBTOTAL(9,AD$34:AD$46)</f>
        <v>37768.575000000004</v>
      </c>
      <c r="AE87" s="288">
        <f>SUBTOTAL(9,AE$34:AE$46)</f>
        <v>33345</v>
      </c>
      <c r="AF87" s="288">
        <f>SUBTOTAL(9,AF$34:AF$46)</f>
        <v>0</v>
      </c>
      <c r="AG87" s="288">
        <f>SUBTOTAL(9,AG$34:AG$46)</f>
        <v>83320.575000000026</v>
      </c>
    </row>
    <row r="88" spans="1:33" x14ac:dyDescent="0.2">
      <c r="C88" s="280">
        <v>4</v>
      </c>
      <c r="D88" s="287" t="str">
        <f>'Q (t)'!D88</f>
        <v>(4) Tariff Class 4</v>
      </c>
      <c r="E88" s="280"/>
      <c r="F88" s="280"/>
      <c r="G88" s="295">
        <f t="shared" ref="G88:AA88" si="9">SUBTOTAL(9,G$47:G$66)</f>
        <v>12499500</v>
      </c>
      <c r="H88" s="297">
        <f t="shared" si="9"/>
        <v>0</v>
      </c>
      <c r="I88" s="297">
        <f t="shared" si="9"/>
        <v>39.409500000000001</v>
      </c>
      <c r="J88" s="297">
        <f t="shared" si="9"/>
        <v>31.121999999999996</v>
      </c>
      <c r="K88" s="297">
        <f t="shared" si="9"/>
        <v>14.937000000000001</v>
      </c>
      <c r="L88" s="297">
        <f t="shared" si="9"/>
        <v>0</v>
      </c>
      <c r="M88" s="297">
        <f t="shared" si="9"/>
        <v>0</v>
      </c>
      <c r="N88" s="297">
        <f t="shared" si="9"/>
        <v>0</v>
      </c>
      <c r="O88" s="297">
        <f t="shared" si="9"/>
        <v>0</v>
      </c>
      <c r="P88" s="297">
        <f t="shared" si="9"/>
        <v>0</v>
      </c>
      <c r="Q88" s="297">
        <f t="shared" si="9"/>
        <v>50.699999999999989</v>
      </c>
      <c r="R88" s="297">
        <f t="shared" si="9"/>
        <v>0</v>
      </c>
      <c r="S88" s="297">
        <f t="shared" si="9"/>
        <v>50.699999999999989</v>
      </c>
      <c r="T88" s="297">
        <f t="shared" si="9"/>
        <v>0</v>
      </c>
      <c r="U88" s="297">
        <f t="shared" si="9"/>
        <v>0</v>
      </c>
      <c r="V88" s="297">
        <f t="shared" si="9"/>
        <v>0</v>
      </c>
      <c r="W88" s="297">
        <f t="shared" si="9"/>
        <v>0</v>
      </c>
      <c r="X88" s="297">
        <f t="shared" si="9"/>
        <v>0</v>
      </c>
      <c r="Y88" s="297">
        <f t="shared" si="9"/>
        <v>0</v>
      </c>
      <c r="Z88" s="297">
        <f t="shared" si="9"/>
        <v>0</v>
      </c>
      <c r="AA88" s="297">
        <f t="shared" si="9"/>
        <v>0</v>
      </c>
      <c r="AC88" s="288">
        <f>SUBTOTAL(9,AC$47:AC$66)</f>
        <v>14430</v>
      </c>
      <c r="AD88" s="288">
        <f>SUBTOTAL(9,AD$47:AD$66)</f>
        <v>28151.174999999992</v>
      </c>
      <c r="AE88" s="288">
        <f>SUBTOTAL(9,AE$47:AE$66)</f>
        <v>15210</v>
      </c>
      <c r="AF88" s="288">
        <f>SUBTOTAL(9,AF$47:AF$66)</f>
        <v>0</v>
      </c>
      <c r="AG88" s="288">
        <f>SUBTOTAL(9,AG$47:AG$66)</f>
        <v>57791.175000000017</v>
      </c>
    </row>
    <row r="89" spans="1:33" x14ac:dyDescent="0.2">
      <c r="C89" s="280">
        <v>5</v>
      </c>
      <c r="D89" s="287" t="str">
        <f>'Q (t)'!D89</f>
        <v>(5) Tariff Class 5</v>
      </c>
      <c r="E89" s="280"/>
      <c r="F89" s="280"/>
      <c r="G89" s="295">
        <f t="shared" ref="G89:AA89" si="10">SUBTOTAL(9,G$67:G$73)</f>
        <v>14589945.373975441</v>
      </c>
      <c r="H89" s="297">
        <f t="shared" si="10"/>
        <v>0</v>
      </c>
      <c r="I89" s="297">
        <f t="shared" si="10"/>
        <v>15.6</v>
      </c>
      <c r="J89" s="297">
        <f t="shared" si="10"/>
        <v>1.95</v>
      </c>
      <c r="K89" s="297">
        <f t="shared" si="10"/>
        <v>0.39</v>
      </c>
      <c r="L89" s="297">
        <f t="shared" si="10"/>
        <v>0</v>
      </c>
      <c r="M89" s="297">
        <f t="shared" si="10"/>
        <v>0</v>
      </c>
      <c r="N89" s="297">
        <f t="shared" si="10"/>
        <v>0</v>
      </c>
      <c r="O89" s="297">
        <f t="shared" si="10"/>
        <v>0</v>
      </c>
      <c r="P89" s="297">
        <f t="shared" si="10"/>
        <v>0</v>
      </c>
      <c r="Q89" s="297">
        <f t="shared" si="10"/>
        <v>6.63</v>
      </c>
      <c r="R89" s="297">
        <f t="shared" si="10"/>
        <v>0</v>
      </c>
      <c r="S89" s="297">
        <f t="shared" si="10"/>
        <v>6.63</v>
      </c>
      <c r="T89" s="297">
        <f t="shared" si="10"/>
        <v>0</v>
      </c>
      <c r="U89" s="297">
        <f t="shared" si="10"/>
        <v>0</v>
      </c>
      <c r="V89" s="297">
        <f t="shared" si="10"/>
        <v>0</v>
      </c>
      <c r="W89" s="297">
        <f t="shared" si="10"/>
        <v>0</v>
      </c>
      <c r="X89" s="297">
        <f t="shared" si="10"/>
        <v>0</v>
      </c>
      <c r="Y89" s="297">
        <f t="shared" si="10"/>
        <v>0</v>
      </c>
      <c r="Z89" s="297">
        <f t="shared" si="10"/>
        <v>0</v>
      </c>
      <c r="AA89" s="297">
        <f t="shared" si="10"/>
        <v>0</v>
      </c>
      <c r="AC89" s="288">
        <f>SUBTOTAL(9,AC$67:AC$73)</f>
        <v>14589.945373975443</v>
      </c>
      <c r="AD89" s="288">
        <f>SUBTOTAL(9,AD$67:AD$73)</f>
        <v>18876</v>
      </c>
      <c r="AE89" s="288">
        <f>SUBTOTAL(9,AE$67:AE$73)</f>
        <v>7956</v>
      </c>
      <c r="AF89" s="288">
        <f>SUBTOTAL(9,AF$67:AF$73)</f>
        <v>0</v>
      </c>
      <c r="AG89" s="288">
        <f>SUBTOTAL(9,AG$67:AG$73)</f>
        <v>41421.945373975439</v>
      </c>
    </row>
    <row r="90" spans="1:33" x14ac:dyDescent="0.2">
      <c r="C90" s="280">
        <v>6</v>
      </c>
      <c r="D90" s="287" t="str">
        <f>'Q (t)'!D90</f>
        <v>(6) Tariff Class 6</v>
      </c>
      <c r="E90" s="280"/>
      <c r="F90" s="280"/>
      <c r="G90" s="295">
        <f t="shared" ref="G90:AA90" si="11">SUBTOTAL(9,G$74:G$80)</f>
        <v>0</v>
      </c>
      <c r="H90" s="297">
        <f t="shared" si="11"/>
        <v>25.228125000000002</v>
      </c>
      <c r="I90" s="297">
        <f t="shared" si="11"/>
        <v>0</v>
      </c>
      <c r="J90" s="297">
        <f t="shared" si="11"/>
        <v>0</v>
      </c>
      <c r="K90" s="297">
        <f t="shared" si="11"/>
        <v>0</v>
      </c>
      <c r="L90" s="297">
        <f t="shared" si="11"/>
        <v>8.4045000000000005</v>
      </c>
      <c r="M90" s="297">
        <f t="shared" si="11"/>
        <v>9.3795000000000002</v>
      </c>
      <c r="N90" s="297">
        <f t="shared" si="11"/>
        <v>0</v>
      </c>
      <c r="O90" s="297">
        <f t="shared" si="11"/>
        <v>0</v>
      </c>
      <c r="P90" s="297">
        <f t="shared" si="11"/>
        <v>0</v>
      </c>
      <c r="Q90" s="297">
        <f t="shared" si="11"/>
        <v>0</v>
      </c>
      <c r="R90" s="297">
        <f t="shared" si="11"/>
        <v>0</v>
      </c>
      <c r="S90" s="297">
        <f t="shared" si="11"/>
        <v>0</v>
      </c>
      <c r="T90" s="297">
        <f t="shared" si="11"/>
        <v>0</v>
      </c>
      <c r="U90" s="297">
        <f t="shared" si="11"/>
        <v>0</v>
      </c>
      <c r="V90" s="297">
        <f t="shared" si="11"/>
        <v>0</v>
      </c>
      <c r="W90" s="297">
        <f t="shared" si="11"/>
        <v>0</v>
      </c>
      <c r="X90" s="297">
        <f t="shared" si="11"/>
        <v>0</v>
      </c>
      <c r="Y90" s="297">
        <f t="shared" si="11"/>
        <v>0</v>
      </c>
      <c r="Z90" s="297">
        <f t="shared" si="11"/>
        <v>0</v>
      </c>
      <c r="AA90" s="297">
        <f t="shared" si="11"/>
        <v>0</v>
      </c>
      <c r="AC90" s="288">
        <f>SUBTOTAL(9,AC$74:AC$80)</f>
        <v>0</v>
      </c>
      <c r="AD90" s="288">
        <f>SUBTOTAL(9,AD$74:AD$80)</f>
        <v>12289.631250000002</v>
      </c>
      <c r="AE90" s="288">
        <f>SUBTOTAL(9,AE$74:AE$80)</f>
        <v>0</v>
      </c>
      <c r="AF90" s="288">
        <f>SUBTOTAL(9,AF$74:AF$80)</f>
        <v>0</v>
      </c>
      <c r="AG90" s="288">
        <f>SUBTOTAL(9,AG$74:AG$80)</f>
        <v>12289.631250000002</v>
      </c>
    </row>
    <row r="91" spans="1:33" x14ac:dyDescent="0.2">
      <c r="C91" s="280"/>
      <c r="D91" s="287"/>
      <c r="E91" s="280"/>
      <c r="F91" s="280"/>
      <c r="G91" s="295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C91" s="288"/>
      <c r="AD91" s="288"/>
      <c r="AE91" s="288"/>
      <c r="AF91" s="288"/>
      <c r="AG91" s="288"/>
    </row>
    <row r="92" spans="1:33" ht="13.5" thickBot="1" x14ac:dyDescent="0.25">
      <c r="C92" s="280"/>
      <c r="D92" s="286" t="s">
        <v>174</v>
      </c>
      <c r="E92" s="280"/>
      <c r="F92" s="280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C92" s="290"/>
      <c r="AD92" s="290"/>
      <c r="AE92" s="290"/>
      <c r="AF92" s="290"/>
      <c r="AG92" s="290"/>
    </row>
    <row r="93" spans="1:33" ht="13.5" thickBot="1" x14ac:dyDescent="0.25">
      <c r="C93" s="278"/>
      <c r="D93" s="278" t="s">
        <v>175</v>
      </c>
      <c r="E93" s="280"/>
      <c r="F93" s="280"/>
      <c r="G93" s="322">
        <f t="shared" ref="G93:AA93" si="12">SUM(G85:G92)</f>
        <v>32816166.373975441</v>
      </c>
      <c r="H93" s="330">
        <f t="shared" si="12"/>
        <v>37.220624999999998</v>
      </c>
      <c r="I93" s="330">
        <f t="shared" si="12"/>
        <v>177.78149999999999</v>
      </c>
      <c r="J93" s="330">
        <f t="shared" si="12"/>
        <v>109.53149999999999</v>
      </c>
      <c r="K93" s="330">
        <f t="shared" si="12"/>
        <v>44.986499999999999</v>
      </c>
      <c r="L93" s="330">
        <f t="shared" si="12"/>
        <v>61.756499999999996</v>
      </c>
      <c r="M93" s="330">
        <f t="shared" si="12"/>
        <v>69.252298937375798</v>
      </c>
      <c r="N93" s="330">
        <f t="shared" si="12"/>
        <v>0</v>
      </c>
      <c r="O93" s="330">
        <f t="shared" si="12"/>
        <v>0</v>
      </c>
      <c r="P93" s="330">
        <f t="shared" si="12"/>
        <v>0</v>
      </c>
      <c r="Q93" s="330">
        <f t="shared" si="12"/>
        <v>126.55499999999999</v>
      </c>
      <c r="R93" s="330">
        <f t="shared" si="12"/>
        <v>0</v>
      </c>
      <c r="S93" s="330">
        <f t="shared" si="12"/>
        <v>126.55499999999999</v>
      </c>
      <c r="T93" s="330">
        <f t="shared" si="12"/>
        <v>0</v>
      </c>
      <c r="U93" s="330">
        <f t="shared" si="12"/>
        <v>0</v>
      </c>
      <c r="V93" s="330">
        <f t="shared" si="12"/>
        <v>0</v>
      </c>
      <c r="W93" s="330">
        <f t="shared" si="12"/>
        <v>0</v>
      </c>
      <c r="X93" s="330">
        <f t="shared" si="12"/>
        <v>0</v>
      </c>
      <c r="Y93" s="330">
        <f t="shared" si="12"/>
        <v>0</v>
      </c>
      <c r="Z93" s="330">
        <f t="shared" si="12"/>
        <v>0</v>
      </c>
      <c r="AA93" s="330">
        <f t="shared" si="12"/>
        <v>0</v>
      </c>
      <c r="AC93" s="323">
        <f>SUM(AC85:AC92)</f>
        <v>202501.69537397544</v>
      </c>
      <c r="AD93" s="323">
        <f>SUM(AD85:AD92)</f>
        <v>910489.45562375791</v>
      </c>
      <c r="AE93" s="323">
        <f>SUM(AE85:AE92)</f>
        <v>136948.5</v>
      </c>
      <c r="AF93" s="323">
        <f>SUM(AF85:AF92)</f>
        <v>0</v>
      </c>
      <c r="AG93" s="323">
        <f>SUM(AG85:AG92)</f>
        <v>1249939.6509977335</v>
      </c>
    </row>
    <row r="94" spans="1:33" ht="13.5" thickBot="1" x14ac:dyDescent="0.25">
      <c r="C94" s="278"/>
      <c r="D94" s="278" t="s">
        <v>176</v>
      </c>
      <c r="E94" s="280"/>
      <c r="F94" s="280"/>
      <c r="G94" s="322">
        <f>SUM(G93)</f>
        <v>32816166.373975441</v>
      </c>
      <c r="H94" s="331"/>
      <c r="I94" s="332"/>
      <c r="J94" s="332"/>
      <c r="K94" s="332"/>
      <c r="L94" s="332"/>
      <c r="M94" s="333"/>
      <c r="N94" s="332"/>
      <c r="O94" s="332">
        <f>SUM(H93:O93)</f>
        <v>500.52892393737579</v>
      </c>
      <c r="P94" s="331"/>
      <c r="Q94" s="332"/>
      <c r="R94" s="332"/>
      <c r="S94" s="333">
        <f>SUM(P93:S93)</f>
        <v>253.10999999999999</v>
      </c>
      <c r="T94" s="331"/>
      <c r="U94" s="332"/>
      <c r="V94" s="332"/>
      <c r="W94" s="333">
        <f>SUM(T93:W93)</f>
        <v>0</v>
      </c>
      <c r="X94" s="331"/>
      <c r="Y94" s="332"/>
      <c r="Z94" s="332"/>
      <c r="AA94" s="333">
        <f>SUM(X93:AA93)</f>
        <v>0</v>
      </c>
      <c r="AC94" s="322">
        <f>SUM(AC93)</f>
        <v>202501.69537397544</v>
      </c>
      <c r="AD94" s="325"/>
      <c r="AE94" s="325"/>
      <c r="AF94" s="326">
        <f>SUM(AD93:AF93)</f>
        <v>1047437.9556237579</v>
      </c>
      <c r="AG94" s="322">
        <f>SUM(AC93:AF93)</f>
        <v>1249939.6509977332</v>
      </c>
    </row>
    <row r="95" spans="1:33" ht="13.5" thickBot="1" x14ac:dyDescent="0.25">
      <c r="C95" s="278"/>
      <c r="D95" s="278" t="s">
        <v>67</v>
      </c>
      <c r="E95" s="280"/>
      <c r="F95" s="280"/>
      <c r="G95" s="32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9">
        <f>SUM(G93:S93)</f>
        <v>32816920.012899373</v>
      </c>
      <c r="T95" s="327"/>
      <c r="U95" s="328"/>
      <c r="V95" s="328"/>
      <c r="W95" s="328"/>
      <c r="X95" s="328"/>
      <c r="Y95" s="328"/>
      <c r="Z95" s="328"/>
      <c r="AA95" s="329"/>
      <c r="AC95" s="327"/>
      <c r="AD95" s="328"/>
      <c r="AE95" s="328"/>
      <c r="AF95" s="328"/>
      <c r="AG95" s="329">
        <f>SUM(AC94:AF94)</f>
        <v>1249939.6509977332</v>
      </c>
    </row>
    <row r="96" spans="1:33" x14ac:dyDescent="0.2">
      <c r="C96" s="278"/>
      <c r="D96" s="293"/>
      <c r="E96" s="280"/>
      <c r="F96" s="280"/>
      <c r="G96" s="294" t="b">
        <f t="shared" ref="G96:AA96" si="13">ROUND(G82,6)=ROUND(G93,6)</f>
        <v>1</v>
      </c>
      <c r="H96" s="294" t="b">
        <f t="shared" si="13"/>
        <v>1</v>
      </c>
      <c r="I96" s="294" t="b">
        <f t="shared" si="13"/>
        <v>1</v>
      </c>
      <c r="J96" s="294" t="b">
        <f t="shared" si="13"/>
        <v>1</v>
      </c>
      <c r="K96" s="294" t="b">
        <f t="shared" si="13"/>
        <v>1</v>
      </c>
      <c r="L96" s="294" t="b">
        <f t="shared" si="13"/>
        <v>1</v>
      </c>
      <c r="M96" s="294" t="b">
        <f t="shared" si="13"/>
        <v>1</v>
      </c>
      <c r="N96" s="294" t="b">
        <f t="shared" si="13"/>
        <v>1</v>
      </c>
      <c r="O96" s="294" t="b">
        <f t="shared" si="13"/>
        <v>1</v>
      </c>
      <c r="P96" s="294" t="b">
        <f t="shared" si="13"/>
        <v>1</v>
      </c>
      <c r="Q96" s="294" t="b">
        <f t="shared" si="13"/>
        <v>1</v>
      </c>
      <c r="R96" s="294" t="b">
        <f t="shared" si="13"/>
        <v>1</v>
      </c>
      <c r="S96" s="294" t="b">
        <f t="shared" si="13"/>
        <v>1</v>
      </c>
      <c r="T96" s="294" t="b">
        <f t="shared" si="13"/>
        <v>1</v>
      </c>
      <c r="U96" s="294" t="b">
        <f t="shared" si="13"/>
        <v>1</v>
      </c>
      <c r="V96" s="294" t="b">
        <f t="shared" si="13"/>
        <v>1</v>
      </c>
      <c r="W96" s="294" t="b">
        <f t="shared" si="13"/>
        <v>1</v>
      </c>
      <c r="X96" s="294" t="b">
        <f t="shared" si="13"/>
        <v>1</v>
      </c>
      <c r="Y96" s="294" t="b">
        <f t="shared" si="13"/>
        <v>1</v>
      </c>
      <c r="Z96" s="294" t="b">
        <f t="shared" si="13"/>
        <v>1</v>
      </c>
      <c r="AA96" s="294" t="b">
        <f t="shared" si="13"/>
        <v>1</v>
      </c>
      <c r="AC96" s="294" t="b">
        <f>ROUND(AC82,6)=ROUND(AC93,6)</f>
        <v>1</v>
      </c>
      <c r="AD96" s="294" t="b">
        <f>ROUND(AD82,6)=ROUND(AD93,6)</f>
        <v>1</v>
      </c>
      <c r="AE96" s="294" t="b">
        <f>ROUND(AE82,6)=ROUND(AE93,6)</f>
        <v>1</v>
      </c>
      <c r="AF96" s="294" t="b">
        <f>ROUND(AF82,6)=ROUND(AF93,6)</f>
        <v>1</v>
      </c>
      <c r="AG96" s="294" t="b">
        <f>ROUND(AG82,6)=ROUND(AG93,6)</f>
        <v>1</v>
      </c>
    </row>
    <row r="97" spans="33:33" x14ac:dyDescent="0.2">
      <c r="AG97" s="298" t="s">
        <v>120</v>
      </c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81:S81">
    <cfRule type="cellIs" dxfId="192" priority="14" operator="equal">
      <formula>""</formula>
    </cfRule>
    <cfRule type="expression" dxfId="191" priority="15">
      <formula>$G$7=""</formula>
    </cfRule>
  </conditionalFormatting>
  <conditionalFormatting sqref="T81:W81">
    <cfRule type="cellIs" dxfId="190" priority="12" operator="equal">
      <formula>""</formula>
    </cfRule>
    <cfRule type="expression" dxfId="189" priority="13">
      <formula>$G$7=""</formula>
    </cfRule>
  </conditionalFormatting>
  <conditionalFormatting sqref="X81:AA81">
    <cfRule type="cellIs" dxfId="188" priority="10" operator="equal">
      <formula>""</formula>
    </cfRule>
    <cfRule type="expression" dxfId="187" priority="11">
      <formula>$G$7=""</formula>
    </cfRule>
  </conditionalFormatting>
  <conditionalFormatting sqref="G96:S96">
    <cfRule type="cellIs" dxfId="186" priority="9" stopIfTrue="1" operator="notEqual">
      <formula>TRUE</formula>
    </cfRule>
  </conditionalFormatting>
  <conditionalFormatting sqref="T96:AA96">
    <cfRule type="cellIs" dxfId="185" priority="8" stopIfTrue="1" operator="notEqual">
      <formula>TRUE</formula>
    </cfRule>
  </conditionalFormatting>
  <conditionalFormatting sqref="AC96:AF96">
    <cfRule type="cellIs" dxfId="184" priority="7" stopIfTrue="1" operator="notEqual">
      <formula>TRUE</formula>
    </cfRule>
  </conditionalFormatting>
  <conditionalFormatting sqref="AG96">
    <cfRule type="cellIs" dxfId="183" priority="6" stopIfTrue="1" operator="notEqual">
      <formula>TRUE</formula>
    </cfRule>
  </conditionalFormatting>
  <conditionalFormatting sqref="G15:AA28 G30:AA33 G68:AA73 G75:AA80 G35:AA46 G48:AA66">
    <cfRule type="cellIs" dxfId="182" priority="1" operator="equal">
      <formula>0</formula>
    </cfRule>
    <cfRule type="expression" dxfId="181" priority="2" stopIfTrue="1">
      <formula>$G$7=""</formula>
    </cfRule>
    <cfRule type="cellIs" dxfId="180" priority="3" operator="equal">
      <formula>""</formula>
    </cfRule>
  </conditionalFormatting>
  <dataValidations disablePrompts="1" count="1">
    <dataValidation type="list" showInputMessage="1" showErrorMessage="1" sqref="E29:F29 E34:F34 E47:F47 E67:F67 E74:F74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X10" sqref="X10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159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160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>
        <f>IFERROR(IF('DUOS (t-1)'!G15=0,0,'DUOS (t)'!G15/'DUOS (t-1)'!G15-1),"")</f>
        <v>2.564102564102555E-2</v>
      </c>
      <c r="H15" s="266" t="str">
        <f>IFERROR(IF('DUOS (t-1)'!H15=0,0,'DUOS (t)'!H15/'DUOS (t-1)'!H15-1),"")</f>
        <v/>
      </c>
      <c r="I15" s="266" t="str">
        <f>IFERROR(IF('DUOS (t-1)'!I15=0,0,'DUOS (t)'!I15/'DUOS (t-1)'!I15-1),"")</f>
        <v/>
      </c>
      <c r="J15" s="266" t="str">
        <f>IFERROR(IF('DUOS (t-1)'!J15=0,0,'DUOS (t)'!J15/'DUOS (t-1)'!J15-1),"")</f>
        <v/>
      </c>
      <c r="K15" s="266" t="str">
        <f>IFERROR(IF('DUOS (t-1)'!K15=0,0,'DUOS (t)'!K15/'DUOS (t-1)'!K15-1),"")</f>
        <v/>
      </c>
      <c r="L15" s="266">
        <f>IFERROR(IF('DUOS (t-1)'!L15=0,0,'DUOS (t)'!L15/'DUOS (t-1)'!L15-1),"")</f>
        <v>-0.16666666666666663</v>
      </c>
      <c r="M15" s="266">
        <f>IFERROR(IF('DUOS (t-1)'!M15=0,0,'DUOS (t)'!M15/'DUOS (t-1)'!M15-1),"")</f>
        <v>-0.14529914529914534</v>
      </c>
      <c r="N15" s="266" t="str">
        <f>IFERROR(IF('DUOS (t-1)'!N15=0,0,'DUOS (t)'!N15/'DUOS (t-1)'!N15-1),"")</f>
        <v/>
      </c>
      <c r="O15" s="266" t="str">
        <f>IFERROR(IF('DUOS (t-1)'!O15=0,0,'DUOS (t)'!O15/'DUOS (t-1)'!O15-1),"")</f>
        <v/>
      </c>
      <c r="P15" s="266" t="str">
        <f>IFERROR(IF('DUOS (t-1)'!P15=0,0,'DUOS (t)'!P15/'DUOS (t-1)'!P15-1),"")</f>
        <v/>
      </c>
      <c r="Q15" s="266" t="str">
        <f>IFERROR(IF('DUOS (t-1)'!Q15=0,0,'DUOS (t)'!Q15/'DUOS (t-1)'!Q15-1),"")</f>
        <v/>
      </c>
      <c r="R15" s="266" t="str">
        <f>IFERROR(IF('DUOS (t-1)'!R15=0,0,'DUOS (t)'!R15/'DUOS (t-1)'!R15-1),"")</f>
        <v/>
      </c>
      <c r="S15" s="266" t="str">
        <f>IFERROR(IF('DUOS (t-1)'!S15=0,0,'DUOS (t)'!S15/'DUOS (t-1)'!S15-1),"")</f>
        <v/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>
        <f>IFERROR(IF('DUOS (t-1)'!G16=0,0,'DUOS (t)'!G16/'DUOS (t-1)'!G16-1),"")</f>
        <v>2.564102564102555E-2</v>
      </c>
      <c r="H16" s="266" t="str">
        <f>IFERROR(IF('DUOS (t-1)'!H16=0,0,'DUOS (t)'!H16/'DUOS (t-1)'!H16-1),"")</f>
        <v/>
      </c>
      <c r="I16" s="266">
        <f>IFERROR(IF('DUOS (t-1)'!I16=0,0,'DUOS (t)'!I16/'DUOS (t-1)'!I16-1),"")</f>
        <v>2.564102564102555E-2</v>
      </c>
      <c r="J16" s="266">
        <f>IFERROR(IF('DUOS (t-1)'!J16=0,0,'DUOS (t)'!J16/'DUOS (t-1)'!J16-1),"")</f>
        <v>2.564102564102555E-2</v>
      </c>
      <c r="K16" s="266">
        <f>IFERROR(IF('DUOS (t-1)'!K16=0,0,'DUOS (t)'!K16/'DUOS (t-1)'!K16-1),"")</f>
        <v>2.5641025641025772E-2</v>
      </c>
      <c r="L16" s="266" t="str">
        <f>IFERROR(IF('DUOS (t-1)'!L16=0,0,'DUOS (t)'!L16/'DUOS (t-1)'!L16-1),"")</f>
        <v/>
      </c>
      <c r="M16" s="266" t="str">
        <f>IFERROR(IF('DUOS (t-1)'!M16=0,0,'DUOS (t)'!M16/'DUOS (t-1)'!M16-1),"")</f>
        <v/>
      </c>
      <c r="N16" s="266" t="str">
        <f>IFERROR(IF('DUOS (t-1)'!N16=0,0,'DUOS (t)'!N16/'DUOS (t-1)'!N16-1),"")</f>
        <v/>
      </c>
      <c r="O16" s="266" t="str">
        <f>IFERROR(IF('DUOS (t-1)'!O16=0,0,'DUOS (t)'!O16/'DUOS (t-1)'!O16-1),"")</f>
        <v/>
      </c>
      <c r="P16" s="266" t="str">
        <f>IFERROR(IF('DUOS (t-1)'!P16=0,0,'DUOS (t)'!P16/'DUOS (t-1)'!P16-1),"")</f>
        <v/>
      </c>
      <c r="Q16" s="266" t="str">
        <f>IFERROR(IF('DUOS (t-1)'!Q16=0,0,'DUOS (t)'!Q16/'DUOS (t-1)'!Q16-1),"")</f>
        <v/>
      </c>
      <c r="R16" s="266" t="str">
        <f>IFERROR(IF('DUOS (t-1)'!R16=0,0,'DUOS (t)'!R16/'DUOS (t-1)'!R16-1),"")</f>
        <v/>
      </c>
      <c r="S16" s="266" t="str">
        <f>IFERROR(IF('DUOS (t-1)'!S16=0,0,'DUOS (t)'!S16/'DUOS (t-1)'!S16-1),"")</f>
        <v/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>
        <f>IFERROR(IF('DUOS (t-1)'!G17=0,0,'DUOS (t)'!G17/'DUOS (t-1)'!G17-1),"")</f>
        <v>2.564102564102555E-2</v>
      </c>
      <c r="H17" s="266" t="str">
        <f>IFERROR(IF('DUOS (t-1)'!H17=0,0,'DUOS (t)'!H17/'DUOS (t-1)'!H17-1),"")</f>
        <v/>
      </c>
      <c r="I17" s="266">
        <f>IFERROR(IF('DUOS (t-1)'!I17=0,0,'DUOS (t)'!I17/'DUOS (t-1)'!I17-1),"")</f>
        <v>2.564102564102555E-2</v>
      </c>
      <c r="J17" s="266">
        <f>IFERROR(IF('DUOS (t-1)'!J17=0,0,'DUOS (t)'!J17/'DUOS (t-1)'!J17-1),"")</f>
        <v>2.564102564102555E-2</v>
      </c>
      <c r="K17" s="266">
        <f>IFERROR(IF('DUOS (t-1)'!K17=0,0,'DUOS (t)'!K17/'DUOS (t-1)'!K17-1),"")</f>
        <v>2.5641025641025772E-2</v>
      </c>
      <c r="L17" s="266" t="str">
        <f>IFERROR(IF('DUOS (t-1)'!L17=0,0,'DUOS (t)'!L17/'DUOS (t-1)'!L17-1),"")</f>
        <v/>
      </c>
      <c r="M17" s="266" t="str">
        <f>IFERROR(IF('DUOS (t-1)'!M17=0,0,'DUOS (t)'!M17/'DUOS (t-1)'!M17-1),"")</f>
        <v/>
      </c>
      <c r="N17" s="266" t="str">
        <f>IFERROR(IF('DUOS (t-1)'!N17=0,0,'DUOS (t)'!N17/'DUOS (t-1)'!N17-1),"")</f>
        <v/>
      </c>
      <c r="O17" s="266" t="str">
        <f>IFERROR(IF('DUOS (t-1)'!O17=0,0,'DUOS (t)'!O17/'DUOS (t-1)'!O17-1),"")</f>
        <v/>
      </c>
      <c r="P17" s="266" t="str">
        <f>IFERROR(IF('DUOS (t-1)'!P17=0,0,'DUOS (t)'!P17/'DUOS (t-1)'!P17-1),"")</f>
        <v/>
      </c>
      <c r="Q17" s="266" t="str">
        <f>IFERROR(IF('DUOS (t-1)'!Q17=0,0,'DUOS (t)'!Q17/'DUOS (t-1)'!Q17-1),"")</f>
        <v/>
      </c>
      <c r="R17" s="266" t="str">
        <f>IFERROR(IF('DUOS (t-1)'!R17=0,0,'DUOS (t)'!R17/'DUOS (t-1)'!R17-1),"")</f>
        <v/>
      </c>
      <c r="S17" s="266" t="str">
        <f>IFERROR(IF('DUOS (t-1)'!S17=0,0,'DUOS (t)'!S17/'DUOS (t-1)'!S17-1),"")</f>
        <v/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>
        <f>IFERROR(IF('DUOS (t-1)'!G18=0,0,'DUOS (t)'!G18/'DUOS (t-1)'!G18-1),"")</f>
        <v>2.564102564102555E-2</v>
      </c>
      <c r="H18" s="266">
        <f>IFERROR(IF('DUOS (t-1)'!H18=0,0,'DUOS (t)'!H18/'DUOS (t-1)'!H18-1),"")</f>
        <v>19.512820512820511</v>
      </c>
      <c r="I18" s="266" t="str">
        <f>IFERROR(IF('DUOS (t-1)'!I18=0,0,'DUOS (t)'!I18/'DUOS (t-1)'!I18-1),"")</f>
        <v/>
      </c>
      <c r="J18" s="266" t="str">
        <f>IFERROR(IF('DUOS (t-1)'!J18=0,0,'DUOS (t)'!J18/'DUOS (t-1)'!J18-1),"")</f>
        <v/>
      </c>
      <c r="K18" s="266" t="str">
        <f>IFERROR(IF('DUOS (t-1)'!K18=0,0,'DUOS (t)'!K18/'DUOS (t-1)'!K18-1),"")</f>
        <v/>
      </c>
      <c r="L18" s="266" t="str">
        <f>IFERROR(IF('DUOS (t-1)'!L18=0,0,'DUOS (t)'!L18/'DUOS (t-1)'!L18-1),"")</f>
        <v/>
      </c>
      <c r="M18" s="266" t="str">
        <f>IFERROR(IF('DUOS (t-1)'!M18=0,0,'DUOS (t)'!M18/'DUOS (t-1)'!M18-1),"")</f>
        <v/>
      </c>
      <c r="N18" s="266" t="str">
        <f>IFERROR(IF('DUOS (t-1)'!N18=0,0,'DUOS (t)'!N18/'DUOS (t-1)'!N18-1),"")</f>
        <v/>
      </c>
      <c r="O18" s="266" t="str">
        <f>IFERROR(IF('DUOS (t-1)'!O18=0,0,'DUOS (t)'!O18/'DUOS (t-1)'!O18-1),"")</f>
        <v/>
      </c>
      <c r="P18" s="266" t="str">
        <f>IFERROR(IF('DUOS (t-1)'!P18=0,0,'DUOS (t)'!P18/'DUOS (t-1)'!P18-1),"")</f>
        <v/>
      </c>
      <c r="Q18" s="266" t="str">
        <f>IFERROR(IF('DUOS (t-1)'!Q18=0,0,'DUOS (t)'!Q18/'DUOS (t-1)'!Q18-1),"")</f>
        <v/>
      </c>
      <c r="R18" s="266" t="str">
        <f>IFERROR(IF('DUOS (t-1)'!R18=0,0,'DUOS (t)'!R18/'DUOS (t-1)'!R18-1),"")</f>
        <v/>
      </c>
      <c r="S18" s="266" t="str">
        <f>IFERROR(IF('DUOS (t-1)'!S18=0,0,'DUOS (t)'!S18/'DUOS (t-1)'!S18-1),"")</f>
        <v/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>
        <f>IFERROR(IF('DUOS (t-1)'!G19=0,0,'DUOS (t)'!G19/'DUOS (t-1)'!G19-1),"")</f>
        <v>2.564102564102555E-2</v>
      </c>
      <c r="H19" s="266">
        <f>IFERROR(IF('DUOS (t-1)'!H19=0,0,'DUOS (t)'!H19/'DUOS (t-1)'!H19-1),"")</f>
        <v>2.5641025641025772E-2</v>
      </c>
      <c r="I19" s="266" t="str">
        <f>IFERROR(IF('DUOS (t-1)'!I19=0,0,'DUOS (t)'!I19/'DUOS (t-1)'!I19-1),"")</f>
        <v/>
      </c>
      <c r="J19" s="266" t="str">
        <f>IFERROR(IF('DUOS (t-1)'!J19=0,0,'DUOS (t)'!J19/'DUOS (t-1)'!J19-1),"")</f>
        <v/>
      </c>
      <c r="K19" s="266" t="str">
        <f>IFERROR(IF('DUOS (t-1)'!K19=0,0,'DUOS (t)'!K19/'DUOS (t-1)'!K19-1),"")</f>
        <v/>
      </c>
      <c r="L19" s="266" t="str">
        <f>IFERROR(IF('DUOS (t-1)'!L19=0,0,'DUOS (t)'!L19/'DUOS (t-1)'!L19-1),"")</f>
        <v/>
      </c>
      <c r="M19" s="266" t="str">
        <f>IFERROR(IF('DUOS (t-1)'!M19=0,0,'DUOS (t)'!M19/'DUOS (t-1)'!M19-1),"")</f>
        <v/>
      </c>
      <c r="N19" s="266" t="str">
        <f>IFERROR(IF('DUOS (t-1)'!N19=0,0,'DUOS (t)'!N19/'DUOS (t-1)'!N19-1),"")</f>
        <v/>
      </c>
      <c r="O19" s="266" t="str">
        <f>IFERROR(IF('DUOS (t-1)'!O19=0,0,'DUOS (t)'!O19/'DUOS (t-1)'!O19-1),"")</f>
        <v/>
      </c>
      <c r="P19" s="266" t="str">
        <f>IFERROR(IF('DUOS (t-1)'!P19=0,0,'DUOS (t)'!P19/'DUOS (t-1)'!P19-1),"")</f>
        <v/>
      </c>
      <c r="Q19" s="266" t="str">
        <f>IFERROR(IF('DUOS (t-1)'!Q19=0,0,'DUOS (t)'!Q19/'DUOS (t-1)'!Q19-1),"")</f>
        <v/>
      </c>
      <c r="R19" s="266" t="str">
        <f>IFERROR(IF('DUOS (t-1)'!R19=0,0,'DUOS (t)'!R19/'DUOS (t-1)'!R19-1),"")</f>
        <v/>
      </c>
      <c r="S19" s="266" t="str">
        <f>IFERROR(IF('DUOS (t-1)'!S19=0,0,'DUOS (t)'!S19/'DUOS (t-1)'!S19-1),"")</f>
        <v/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>
        <f>IFERROR(IF('DUOS (t-1)'!G20=0,0,'DUOS (t)'!G20/'DUOS (t-1)'!G20-1),"")</f>
        <v>2.564102564102555E-2</v>
      </c>
      <c r="H20" s="266">
        <f>IFERROR(IF('DUOS (t-1)'!H20=0,0,'DUOS (t)'!H20/'DUOS (t-1)'!H20-1),"")</f>
        <v>19.512820512820511</v>
      </c>
      <c r="I20" s="266" t="str">
        <f>IFERROR(IF('DUOS (t-1)'!I20=0,0,'DUOS (t)'!I20/'DUOS (t-1)'!I20-1),"")</f>
        <v/>
      </c>
      <c r="J20" s="266" t="str">
        <f>IFERROR(IF('DUOS (t-1)'!J20=0,0,'DUOS (t)'!J20/'DUOS (t-1)'!J20-1),"")</f>
        <v/>
      </c>
      <c r="K20" s="266" t="str">
        <f>IFERROR(IF('DUOS (t-1)'!K20=0,0,'DUOS (t)'!K20/'DUOS (t-1)'!K20-1),"")</f>
        <v/>
      </c>
      <c r="L20" s="266">
        <f>IFERROR(IF('DUOS (t-1)'!L20=0,0,'DUOS (t)'!L20/'DUOS (t-1)'!L20-1),"")</f>
        <v>-0.16666666666666663</v>
      </c>
      <c r="M20" s="266">
        <f>IFERROR(IF('DUOS (t-1)'!M20=0,0,'DUOS (t)'!M20/'DUOS (t-1)'!M20-1),"")</f>
        <v>-0.14529914529914534</v>
      </c>
      <c r="N20" s="266" t="str">
        <f>IFERROR(IF('DUOS (t-1)'!N20=0,0,'DUOS (t)'!N20/'DUOS (t-1)'!N20-1),"")</f>
        <v/>
      </c>
      <c r="O20" s="266" t="str">
        <f>IFERROR(IF('DUOS (t-1)'!O20=0,0,'DUOS (t)'!O20/'DUOS (t-1)'!O20-1),"")</f>
        <v/>
      </c>
      <c r="P20" s="266" t="str">
        <f>IFERROR(IF('DUOS (t-1)'!P20=0,0,'DUOS (t)'!P20/'DUOS (t-1)'!P20-1),"")</f>
        <v/>
      </c>
      <c r="Q20" s="266" t="str">
        <f>IFERROR(IF('DUOS (t-1)'!Q20=0,0,'DUOS (t)'!Q20/'DUOS (t-1)'!Q20-1),"")</f>
        <v/>
      </c>
      <c r="R20" s="266" t="str">
        <f>IFERROR(IF('DUOS (t-1)'!R20=0,0,'DUOS (t)'!R20/'DUOS (t-1)'!R20-1),"")</f>
        <v/>
      </c>
      <c r="S20" s="266" t="str">
        <f>IFERROR(IF('DUOS (t-1)'!S20=0,0,'DUOS (t)'!S20/'DUOS (t-1)'!S20-1),"")</f>
        <v/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>
        <f>IFERROR(IF('DUOS (t-1)'!G21=0,0,'DUOS (t)'!G21/'DUOS (t-1)'!G21-1),"")</f>
        <v>2.564102564102555E-2</v>
      </c>
      <c r="H21" s="266">
        <f>IFERROR(IF('DUOS (t-1)'!H21=0,0,'DUOS (t)'!H21/'DUOS (t-1)'!H21-1),"")</f>
        <v>2.5641025641025772E-2</v>
      </c>
      <c r="I21" s="266" t="str">
        <f>IFERROR(IF('DUOS (t-1)'!I21=0,0,'DUOS (t)'!I21/'DUOS (t-1)'!I21-1),"")</f>
        <v/>
      </c>
      <c r="J21" s="266" t="str">
        <f>IFERROR(IF('DUOS (t-1)'!J21=0,0,'DUOS (t)'!J21/'DUOS (t-1)'!J21-1),"")</f>
        <v/>
      </c>
      <c r="K21" s="266" t="str">
        <f>IFERROR(IF('DUOS (t-1)'!K21=0,0,'DUOS (t)'!K21/'DUOS (t-1)'!K21-1),"")</f>
        <v/>
      </c>
      <c r="L21" s="266">
        <f>IFERROR(IF('DUOS (t-1)'!L21=0,0,'DUOS (t)'!L21/'DUOS (t-1)'!L21-1),"")</f>
        <v>-0.16666666666666663</v>
      </c>
      <c r="M21" s="266">
        <f>IFERROR(IF('DUOS (t-1)'!M21=0,0,'DUOS (t)'!M21/'DUOS (t-1)'!M21-1),"")</f>
        <v>-0.14529914529914534</v>
      </c>
      <c r="N21" s="266" t="str">
        <f>IFERROR(IF('DUOS (t-1)'!N21=0,0,'DUOS (t)'!N21/'DUOS (t-1)'!N21-1),"")</f>
        <v/>
      </c>
      <c r="O21" s="266" t="str">
        <f>IFERROR(IF('DUOS (t-1)'!O21=0,0,'DUOS (t)'!O21/'DUOS (t-1)'!O21-1),"")</f>
        <v/>
      </c>
      <c r="P21" s="266" t="str">
        <f>IFERROR(IF('DUOS (t-1)'!P21=0,0,'DUOS (t)'!P21/'DUOS (t-1)'!P21-1),"")</f>
        <v/>
      </c>
      <c r="Q21" s="266" t="str">
        <f>IFERROR(IF('DUOS (t-1)'!Q21=0,0,'DUOS (t)'!Q21/'DUOS (t-1)'!Q21-1),"")</f>
        <v/>
      </c>
      <c r="R21" s="266" t="str">
        <f>IFERROR(IF('DUOS (t-1)'!R21=0,0,'DUOS (t)'!R21/'DUOS (t-1)'!R21-1),"")</f>
        <v/>
      </c>
      <c r="S21" s="266" t="str">
        <f>IFERROR(IF('DUOS (t-1)'!S21=0,0,'DUOS (t)'!S21/'DUOS (t-1)'!S21-1),"")</f>
        <v/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>
        <f>IFERROR(IF('DUOS (t-1)'!G22=0,0,'DUOS (t)'!G22/'DUOS (t-1)'!G22-1),"")</f>
        <v>2.564102564102555E-2</v>
      </c>
      <c r="H22" s="266" t="str">
        <f>IFERROR(IF('DUOS (t-1)'!H22=0,0,'DUOS (t)'!H22/'DUOS (t-1)'!H22-1),"")</f>
        <v/>
      </c>
      <c r="I22" s="266" t="str">
        <f>IFERROR(IF('DUOS (t-1)'!I22=0,0,'DUOS (t)'!I22/'DUOS (t-1)'!I22-1),"")</f>
        <v/>
      </c>
      <c r="J22" s="266" t="str">
        <f>IFERROR(IF('DUOS (t-1)'!J22=0,0,'DUOS (t)'!J22/'DUOS (t-1)'!J22-1),"")</f>
        <v/>
      </c>
      <c r="K22" s="266" t="str">
        <f>IFERROR(IF('DUOS (t-1)'!K22=0,0,'DUOS (t)'!K22/'DUOS (t-1)'!K22-1),"")</f>
        <v/>
      </c>
      <c r="L22" s="266">
        <f>IFERROR(IF('DUOS (t-1)'!L22=0,0,'DUOS (t)'!L22/'DUOS (t-1)'!L22-1),"")</f>
        <v>-4.7619047619047672E-2</v>
      </c>
      <c r="M22" s="266">
        <f>IFERROR(IF('DUOS (t-1)'!M22=0,0,'DUOS (t)'!M22/'DUOS (t-1)'!M22-1),"")</f>
        <v>-3.8461538461538436E-2</v>
      </c>
      <c r="N22" s="266" t="str">
        <f>IFERROR(IF('DUOS (t-1)'!N22=0,0,'DUOS (t)'!N22/'DUOS (t-1)'!N22-1),"")</f>
        <v/>
      </c>
      <c r="O22" s="266" t="str">
        <f>IFERROR(IF('DUOS (t-1)'!O22=0,0,'DUOS (t)'!O22/'DUOS (t-1)'!O22-1),"")</f>
        <v/>
      </c>
      <c r="P22" s="266" t="str">
        <f>IFERROR(IF('DUOS (t-1)'!P22=0,0,'DUOS (t)'!P22/'DUOS (t-1)'!P22-1),"")</f>
        <v/>
      </c>
      <c r="Q22" s="266" t="str">
        <f>IFERROR(IF('DUOS (t-1)'!Q22=0,0,'DUOS (t)'!Q22/'DUOS (t-1)'!Q22-1),"")</f>
        <v/>
      </c>
      <c r="R22" s="266" t="str">
        <f>IFERROR(IF('DUOS (t-1)'!R22=0,0,'DUOS (t)'!R22/'DUOS (t-1)'!R22-1),"")</f>
        <v/>
      </c>
      <c r="S22" s="266" t="str">
        <f>IFERROR(IF('DUOS (t-1)'!S22=0,0,'DUOS (t)'!S22/'DUOS (t-1)'!S22-1),"")</f>
        <v/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>
        <f>IFERROR(IF('DUOS (t-1)'!G23=0,0,'DUOS (t)'!G23/'DUOS (t-1)'!G23-1),"")</f>
        <v>2.564102564102555E-2</v>
      </c>
      <c r="H23" s="266">
        <f>IFERROR(IF('DUOS (t-1)'!H23=0,0,'DUOS (t)'!H23/'DUOS (t-1)'!H23-1),"")</f>
        <v>19.512820512820511</v>
      </c>
      <c r="I23" s="266" t="str">
        <f>IFERROR(IF('DUOS (t-1)'!I23=0,0,'DUOS (t)'!I23/'DUOS (t-1)'!I23-1),"")</f>
        <v/>
      </c>
      <c r="J23" s="266" t="str">
        <f>IFERROR(IF('DUOS (t-1)'!J23=0,0,'DUOS (t)'!J23/'DUOS (t-1)'!J23-1),"")</f>
        <v/>
      </c>
      <c r="K23" s="266" t="str">
        <f>IFERROR(IF('DUOS (t-1)'!K23=0,0,'DUOS (t)'!K23/'DUOS (t-1)'!K23-1),"")</f>
        <v/>
      </c>
      <c r="L23" s="266">
        <f>IFERROR(IF('DUOS (t-1)'!L23=0,0,'DUOS (t)'!L23/'DUOS (t-1)'!L23-1),"")</f>
        <v>-4.7619047619047672E-2</v>
      </c>
      <c r="M23" s="266">
        <f>IFERROR(IF('DUOS (t-1)'!M23=0,0,'DUOS (t)'!M23/'DUOS (t-1)'!M23-1),"")</f>
        <v>-3.8461538461538436E-2</v>
      </c>
      <c r="N23" s="266" t="str">
        <f>IFERROR(IF('DUOS (t-1)'!N23=0,0,'DUOS (t)'!N23/'DUOS (t-1)'!N23-1),"")</f>
        <v/>
      </c>
      <c r="O23" s="266" t="str">
        <f>IFERROR(IF('DUOS (t-1)'!O23=0,0,'DUOS (t)'!O23/'DUOS (t-1)'!O23-1),"")</f>
        <v/>
      </c>
      <c r="P23" s="266" t="str">
        <f>IFERROR(IF('DUOS (t-1)'!P23=0,0,'DUOS (t)'!P23/'DUOS (t-1)'!P23-1),"")</f>
        <v/>
      </c>
      <c r="Q23" s="266" t="str">
        <f>IFERROR(IF('DUOS (t-1)'!Q23=0,0,'DUOS (t)'!Q23/'DUOS (t-1)'!Q23-1),"")</f>
        <v/>
      </c>
      <c r="R23" s="266" t="str">
        <f>IFERROR(IF('DUOS (t-1)'!R23=0,0,'DUOS (t)'!R23/'DUOS (t-1)'!R23-1),"")</f>
        <v/>
      </c>
      <c r="S23" s="266" t="str">
        <f>IFERROR(IF('DUOS (t-1)'!S23=0,0,'DUOS (t)'!S23/'DUOS (t-1)'!S23-1),"")</f>
        <v/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>
        <f>IFERROR(IF('DUOS (t-1)'!G24=0,0,'DUOS (t)'!G24/'DUOS (t-1)'!G24-1),"")</f>
        <v>2.564102564102555E-2</v>
      </c>
      <c r="H24" s="266">
        <f>IFERROR(IF('DUOS (t-1)'!H24=0,0,'DUOS (t)'!H24/'DUOS (t-1)'!H24-1),"")</f>
        <v>2.5641025641025772E-2</v>
      </c>
      <c r="I24" s="266" t="str">
        <f>IFERROR(IF('DUOS (t-1)'!I24=0,0,'DUOS (t)'!I24/'DUOS (t-1)'!I24-1),"")</f>
        <v/>
      </c>
      <c r="J24" s="266" t="str">
        <f>IFERROR(IF('DUOS (t-1)'!J24=0,0,'DUOS (t)'!J24/'DUOS (t-1)'!J24-1),"")</f>
        <v/>
      </c>
      <c r="K24" s="266" t="str">
        <f>IFERROR(IF('DUOS (t-1)'!K24=0,0,'DUOS (t)'!K24/'DUOS (t-1)'!K24-1),"")</f>
        <v/>
      </c>
      <c r="L24" s="266">
        <f>IFERROR(IF('DUOS (t-1)'!L24=0,0,'DUOS (t)'!L24/'DUOS (t-1)'!L24-1),"")</f>
        <v>-4.7619047619047672E-2</v>
      </c>
      <c r="M24" s="266">
        <f>IFERROR(IF('DUOS (t-1)'!M24=0,0,'DUOS (t)'!M24/'DUOS (t-1)'!M24-1),"")</f>
        <v>-3.8461538461538436E-2</v>
      </c>
      <c r="N24" s="266" t="str">
        <f>IFERROR(IF('DUOS (t-1)'!N24=0,0,'DUOS (t)'!N24/'DUOS (t-1)'!N24-1),"")</f>
        <v/>
      </c>
      <c r="O24" s="266" t="str">
        <f>IFERROR(IF('DUOS (t-1)'!O24=0,0,'DUOS (t)'!O24/'DUOS (t-1)'!O24-1),"")</f>
        <v/>
      </c>
      <c r="P24" s="266" t="str">
        <f>IFERROR(IF('DUOS (t-1)'!P24=0,0,'DUOS (t)'!P24/'DUOS (t-1)'!P24-1),"")</f>
        <v/>
      </c>
      <c r="Q24" s="266" t="str">
        <f>IFERROR(IF('DUOS (t-1)'!Q24=0,0,'DUOS (t)'!Q24/'DUOS (t-1)'!Q24-1),"")</f>
        <v/>
      </c>
      <c r="R24" s="266" t="str">
        <f>IFERROR(IF('DUOS (t-1)'!R24=0,0,'DUOS (t)'!R24/'DUOS (t-1)'!R24-1),"")</f>
        <v/>
      </c>
      <c r="S24" s="266" t="str">
        <f>IFERROR(IF('DUOS (t-1)'!S24=0,0,'DUOS (t)'!S24/'DUOS (t-1)'!S24-1),"")</f>
        <v/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>
        <f>IFERROR(IF('DUOS (t-1)'!G25=0,0,'DUOS (t)'!G25/'DUOS (t-1)'!G25-1),"")</f>
        <v>2.564102564102555E-2</v>
      </c>
      <c r="H25" s="266" t="str">
        <f>IFERROR(IF('DUOS (t-1)'!H25=0,0,'DUOS (t)'!H25/'DUOS (t-1)'!H25-1),"")</f>
        <v/>
      </c>
      <c r="I25" s="266">
        <f>IFERROR(IF('DUOS (t-1)'!I25=0,0,'DUOS (t)'!I25/'DUOS (t-1)'!I25-1),"")</f>
        <v>2.564102564102555E-2</v>
      </c>
      <c r="J25" s="266">
        <f>IFERROR(IF('DUOS (t-1)'!J25=0,0,'DUOS (t)'!J25/'DUOS (t-1)'!J25-1),"")</f>
        <v>2.564102564102555E-2</v>
      </c>
      <c r="K25" s="266">
        <f>IFERROR(IF('DUOS (t-1)'!K25=0,0,'DUOS (t)'!K25/'DUOS (t-1)'!K25-1),"")</f>
        <v>2.5641025641025772E-2</v>
      </c>
      <c r="L25" s="266" t="str">
        <f>IFERROR(IF('DUOS (t-1)'!L25=0,0,'DUOS (t)'!L25/'DUOS (t-1)'!L25-1),"")</f>
        <v/>
      </c>
      <c r="M25" s="266" t="str">
        <f>IFERROR(IF('DUOS (t-1)'!M25=0,0,'DUOS (t)'!M25/'DUOS (t-1)'!M25-1),"")</f>
        <v/>
      </c>
      <c r="N25" s="266" t="str">
        <f>IFERROR(IF('DUOS (t-1)'!N25=0,0,'DUOS (t)'!N25/'DUOS (t-1)'!N25-1),"")</f>
        <v/>
      </c>
      <c r="O25" s="266" t="str">
        <f>IFERROR(IF('DUOS (t-1)'!O25=0,0,'DUOS (t)'!O25/'DUOS (t-1)'!O25-1),"")</f>
        <v/>
      </c>
      <c r="P25" s="266" t="str">
        <f>IFERROR(IF('DUOS (t-1)'!P25=0,0,'DUOS (t)'!P25/'DUOS (t-1)'!P25-1),"")</f>
        <v/>
      </c>
      <c r="Q25" s="266" t="str">
        <f>IFERROR(IF('DUOS (t-1)'!Q25=0,0,'DUOS (t)'!Q25/'DUOS (t-1)'!Q25-1),"")</f>
        <v/>
      </c>
      <c r="R25" s="266" t="str">
        <f>IFERROR(IF('DUOS (t-1)'!R25=0,0,'DUOS (t)'!R25/'DUOS (t-1)'!R25-1),"")</f>
        <v/>
      </c>
      <c r="S25" s="266" t="str">
        <f>IFERROR(IF('DUOS (t-1)'!S25=0,0,'DUOS (t)'!S25/'DUOS (t-1)'!S25-1),"")</f>
        <v/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>
        <f>IFERROR(IF('DUOS (t-1)'!G26=0,0,'DUOS (t)'!G26/'DUOS (t-1)'!G26-1),"")</f>
        <v>2.564102564102555E-2</v>
      </c>
      <c r="H26" s="266" t="str">
        <f>IFERROR(IF('DUOS (t-1)'!H26=0,0,'DUOS (t)'!H26/'DUOS (t-1)'!H26-1),"")</f>
        <v/>
      </c>
      <c r="I26" s="266">
        <f>IFERROR(IF('DUOS (t-1)'!I26=0,0,'DUOS (t)'!I26/'DUOS (t-1)'!I26-1),"")</f>
        <v>2.564102564102555E-2</v>
      </c>
      <c r="J26" s="266">
        <f>IFERROR(IF('DUOS (t-1)'!J26=0,0,'DUOS (t)'!J26/'DUOS (t-1)'!J26-1),"")</f>
        <v>2.564102564102555E-2</v>
      </c>
      <c r="K26" s="266">
        <f>IFERROR(IF('DUOS (t-1)'!K26=0,0,'DUOS (t)'!K26/'DUOS (t-1)'!K26-1),"")</f>
        <v>2.5641025641025772E-2</v>
      </c>
      <c r="L26" s="266" t="str">
        <f>IFERROR(IF('DUOS (t-1)'!L26=0,0,'DUOS (t)'!L26/'DUOS (t-1)'!L26-1),"")</f>
        <v/>
      </c>
      <c r="M26" s="266" t="str">
        <f>IFERROR(IF('DUOS (t-1)'!M26=0,0,'DUOS (t)'!M26/'DUOS (t-1)'!M26-1),"")</f>
        <v/>
      </c>
      <c r="N26" s="266" t="str">
        <f>IFERROR(IF('DUOS (t-1)'!N26=0,0,'DUOS (t)'!N26/'DUOS (t-1)'!N26-1),"")</f>
        <v/>
      </c>
      <c r="O26" s="266" t="str">
        <f>IFERROR(IF('DUOS (t-1)'!O26=0,0,'DUOS (t)'!O26/'DUOS (t-1)'!O26-1),"")</f>
        <v/>
      </c>
      <c r="P26" s="266" t="str">
        <f>IFERROR(IF('DUOS (t-1)'!P26=0,0,'DUOS (t)'!P26/'DUOS (t-1)'!P26-1),"")</f>
        <v/>
      </c>
      <c r="Q26" s="266" t="str">
        <f>IFERROR(IF('DUOS (t-1)'!Q26=0,0,'DUOS (t)'!Q26/'DUOS (t-1)'!Q26-1),"")</f>
        <v/>
      </c>
      <c r="R26" s="266" t="str">
        <f>IFERROR(IF('DUOS (t-1)'!R26=0,0,'DUOS (t)'!R26/'DUOS (t-1)'!R26-1),"")</f>
        <v/>
      </c>
      <c r="S26" s="266" t="str">
        <f>IFERROR(IF('DUOS (t-1)'!S26=0,0,'DUOS (t)'!S26/'DUOS (t-1)'!S26-1),"")</f>
        <v/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>
        <f>IFERROR(IF('DUOS (t-1)'!G27=0,0,'DUOS (t)'!G27/'DUOS (t-1)'!G27-1),"")</f>
        <v>0</v>
      </c>
      <c r="H27" s="266">
        <f>IFERROR(IF('DUOS (t-1)'!H27=0,0,'DUOS (t)'!H27/'DUOS (t-1)'!H27-1),"")</f>
        <v>0</v>
      </c>
      <c r="I27" s="266">
        <f>IFERROR(IF('DUOS (t-1)'!I27=0,0,'DUOS (t)'!I27/'DUOS (t-1)'!I27-1),"")</f>
        <v>0</v>
      </c>
      <c r="J27" s="266">
        <f>IFERROR(IF('DUOS (t-1)'!J27=0,0,'DUOS (t)'!J27/'DUOS (t-1)'!J27-1),"")</f>
        <v>0</v>
      </c>
      <c r="K27" s="266">
        <f>IFERROR(IF('DUOS (t-1)'!K27=0,0,'DUOS (t)'!K27/'DUOS (t-1)'!K27-1),"")</f>
        <v>0</v>
      </c>
      <c r="L27" s="266">
        <f>IFERROR(IF('DUOS (t-1)'!L27=0,0,'DUOS (t)'!L27/'DUOS (t-1)'!L27-1),"")</f>
        <v>0</v>
      </c>
      <c r="M27" s="266">
        <f>IFERROR(IF('DUOS (t-1)'!M27=0,0,'DUOS (t)'!M27/'DUOS (t-1)'!M27-1),"")</f>
        <v>0</v>
      </c>
      <c r="N27" s="266">
        <f>IFERROR(IF('DUOS (t-1)'!N27=0,0,'DUOS (t)'!N27/'DUOS (t-1)'!N27-1),"")</f>
        <v>0</v>
      </c>
      <c r="O27" s="266">
        <f>IFERROR(IF('DUOS (t-1)'!O27=0,0,'DUOS (t)'!O27/'DUOS (t-1)'!O27-1),"")</f>
        <v>0</v>
      </c>
      <c r="P27" s="266">
        <f>IFERROR(IF('DUOS (t-1)'!P27=0,0,'DUOS (t)'!P27/'DUOS (t-1)'!P27-1),"")</f>
        <v>0</v>
      </c>
      <c r="Q27" s="266">
        <f>IFERROR(IF('DUOS (t-1)'!Q27=0,0,'DUOS (t)'!Q27/'DUOS (t-1)'!Q27-1),"")</f>
        <v>0</v>
      </c>
      <c r="R27" s="266">
        <f>IFERROR(IF('DUOS (t-1)'!R27=0,0,'DUOS (t)'!R27/'DUOS (t-1)'!R27-1),"")</f>
        <v>0</v>
      </c>
      <c r="S27" s="266">
        <f>IFERROR(IF('DUOS (t-1)'!S27=0,0,'DUOS (t)'!S27/'DUOS (t-1)'!S27-1),"")</f>
        <v>0</v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>
        <f>IFERROR(IF('DUOS (t-1)'!G28=0,0,'DUOS (t)'!G28/'DUOS (t-1)'!G28-1),"")</f>
        <v>0</v>
      </c>
      <c r="H28" s="266">
        <f>IFERROR(IF('DUOS (t-1)'!H28=0,0,'DUOS (t)'!H28/'DUOS (t-1)'!H28-1),"")</f>
        <v>0</v>
      </c>
      <c r="I28" s="266">
        <f>IFERROR(IF('DUOS (t-1)'!I28=0,0,'DUOS (t)'!I28/'DUOS (t-1)'!I28-1),"")</f>
        <v>0</v>
      </c>
      <c r="J28" s="266">
        <f>IFERROR(IF('DUOS (t-1)'!J28=0,0,'DUOS (t)'!J28/'DUOS (t-1)'!J28-1),"")</f>
        <v>0</v>
      </c>
      <c r="K28" s="266">
        <f>IFERROR(IF('DUOS (t-1)'!K28=0,0,'DUOS (t)'!K28/'DUOS (t-1)'!K28-1),"")</f>
        <v>0</v>
      </c>
      <c r="L28" s="266">
        <f>IFERROR(IF('DUOS (t-1)'!L28=0,0,'DUOS (t)'!L28/'DUOS (t-1)'!L28-1),"")</f>
        <v>0</v>
      </c>
      <c r="M28" s="266">
        <f>IFERROR(IF('DUOS (t-1)'!M28=0,0,'DUOS (t)'!M28/'DUOS (t-1)'!M28-1),"")</f>
        <v>0</v>
      </c>
      <c r="N28" s="266">
        <f>IFERROR(IF('DUOS (t-1)'!N28=0,0,'DUOS (t)'!N28/'DUOS (t-1)'!N28-1),"")</f>
        <v>0</v>
      </c>
      <c r="O28" s="266">
        <f>IFERROR(IF('DUOS (t-1)'!O28=0,0,'DUOS (t)'!O28/'DUOS (t-1)'!O28-1),"")</f>
        <v>0</v>
      </c>
      <c r="P28" s="266">
        <f>IFERROR(IF('DUOS (t-1)'!P28=0,0,'DUOS (t)'!P28/'DUOS (t-1)'!P28-1),"")</f>
        <v>0</v>
      </c>
      <c r="Q28" s="266">
        <f>IFERROR(IF('DUOS (t-1)'!Q28=0,0,'DUOS (t)'!Q28/'DUOS (t-1)'!Q28-1),"")</f>
        <v>0</v>
      </c>
      <c r="R28" s="266">
        <f>IFERROR(IF('DUOS (t-1)'!R28=0,0,'DUOS (t)'!R28/'DUOS (t-1)'!R28-1),"")</f>
        <v>0</v>
      </c>
      <c r="S28" s="266">
        <f>IFERROR(IF('DUOS (t-1)'!S28=0,0,'DUOS (t)'!S28/'DUOS (t-1)'!S28-1),"")</f>
        <v>0</v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>
        <f>IFERROR(IF('DUOS (t-1)'!G30=0,0,'DUOS (t)'!G30/'DUOS (t-1)'!G30-1),"")</f>
        <v>5.6572888486519091E-3</v>
      </c>
      <c r="H30" s="266" t="str">
        <f>IFERROR(IF('DUOS (t-1)'!H30=0,0,'DUOS (t)'!H30/'DUOS (t-1)'!H30-1),"")</f>
        <v/>
      </c>
      <c r="I30" s="266">
        <f>IFERROR(IF('DUOS (t-1)'!I30=0,0,'DUOS (t)'!I30/'DUOS (t-1)'!I30-1),"")</f>
        <v>2.564102564102555E-2</v>
      </c>
      <c r="J30" s="266">
        <f>IFERROR(IF('DUOS (t-1)'!J30=0,0,'DUOS (t)'!J30/'DUOS (t-1)'!J30-1),"")</f>
        <v>2.564102564102555E-2</v>
      </c>
      <c r="K30" s="266">
        <f>IFERROR(IF('DUOS (t-1)'!K30=0,0,'DUOS (t)'!K30/'DUOS (t-1)'!K30-1),"")</f>
        <v>2.5641025641025772E-2</v>
      </c>
      <c r="L30" s="266" t="str">
        <f>IFERROR(IF('DUOS (t-1)'!L30=0,0,'DUOS (t)'!L30/'DUOS (t-1)'!L30-1),"")</f>
        <v/>
      </c>
      <c r="M30" s="266" t="str">
        <f>IFERROR(IF('DUOS (t-1)'!M30=0,0,'DUOS (t)'!M30/'DUOS (t-1)'!M30-1),"")</f>
        <v/>
      </c>
      <c r="N30" s="266" t="str">
        <f>IFERROR(IF('DUOS (t-1)'!N30=0,0,'DUOS (t)'!N30/'DUOS (t-1)'!N30-1),"")</f>
        <v/>
      </c>
      <c r="O30" s="266" t="str">
        <f>IFERROR(IF('DUOS (t-1)'!O30=0,0,'DUOS (t)'!O30/'DUOS (t-1)'!O30-1),"")</f>
        <v/>
      </c>
      <c r="P30" s="266" t="str">
        <f>IFERROR(IF('DUOS (t-1)'!P30=0,0,'DUOS (t)'!P30/'DUOS (t-1)'!P30-1),"")</f>
        <v/>
      </c>
      <c r="Q30" s="266">
        <f>IFERROR(IF('DUOS (t-1)'!Q30=0,0,'DUOS (t)'!Q30/'DUOS (t-1)'!Q30-1),"")</f>
        <v>2.564102564102555E-2</v>
      </c>
      <c r="R30" s="266" t="str">
        <f>IFERROR(IF('DUOS (t-1)'!R30=0,0,'DUOS (t)'!R30/'DUOS (t-1)'!R30-1),"")</f>
        <v/>
      </c>
      <c r="S30" s="266">
        <f>IFERROR(IF('DUOS (t-1)'!S30=0,0,'DUOS (t)'!S30/'DUOS (t-1)'!S30-1),"")</f>
        <v>2.564102564102555E-2</v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>
        <f>IFERROR(IF('DUOS (t-1)'!G31=0,0,'DUOS (t)'!G31/'DUOS (t-1)'!G31-1),"")</f>
        <v>5.6572888486519091E-3</v>
      </c>
      <c r="H31" s="266" t="str">
        <f>IFERROR(IF('DUOS (t-1)'!H31=0,0,'DUOS (t)'!H31/'DUOS (t-1)'!H31-1),"")</f>
        <v/>
      </c>
      <c r="I31" s="266">
        <f>IFERROR(IF('DUOS (t-1)'!I31=0,0,'DUOS (t)'!I31/'DUOS (t-1)'!I31-1),"")</f>
        <v>2.564102564102555E-2</v>
      </c>
      <c r="J31" s="266">
        <f>IFERROR(IF('DUOS (t-1)'!J31=0,0,'DUOS (t)'!J31/'DUOS (t-1)'!J31-1),"")</f>
        <v>2.564102564102555E-2</v>
      </c>
      <c r="K31" s="266">
        <f>IFERROR(IF('DUOS (t-1)'!K31=0,0,'DUOS (t)'!K31/'DUOS (t-1)'!K31-1),"")</f>
        <v>2.564102564102555E-2</v>
      </c>
      <c r="L31" s="266" t="str">
        <f>IFERROR(IF('DUOS (t-1)'!L31=0,0,'DUOS (t)'!L31/'DUOS (t-1)'!L31-1),"")</f>
        <v/>
      </c>
      <c r="M31" s="266" t="str">
        <f>IFERROR(IF('DUOS (t-1)'!M31=0,0,'DUOS (t)'!M31/'DUOS (t-1)'!M31-1),"")</f>
        <v/>
      </c>
      <c r="N31" s="266" t="str">
        <f>IFERROR(IF('DUOS (t-1)'!N31=0,0,'DUOS (t)'!N31/'DUOS (t-1)'!N31-1),"")</f>
        <v/>
      </c>
      <c r="O31" s="266" t="str">
        <f>IFERROR(IF('DUOS (t-1)'!O31=0,0,'DUOS (t)'!O31/'DUOS (t-1)'!O31-1),"")</f>
        <v/>
      </c>
      <c r="P31" s="266" t="str">
        <f>IFERROR(IF('DUOS (t-1)'!P31=0,0,'DUOS (t)'!P31/'DUOS (t-1)'!P31-1),"")</f>
        <v/>
      </c>
      <c r="Q31" s="266" t="str">
        <f>IFERROR(IF('DUOS (t-1)'!Q31=0,0,'DUOS (t)'!Q31/'DUOS (t-1)'!Q31-1),"")</f>
        <v/>
      </c>
      <c r="R31" s="266" t="str">
        <f>IFERROR(IF('DUOS (t-1)'!R31=0,0,'DUOS (t)'!R31/'DUOS (t-1)'!R31-1),"")</f>
        <v/>
      </c>
      <c r="S31" s="266" t="str">
        <f>IFERROR(IF('DUOS (t-1)'!S31=0,0,'DUOS (t)'!S31/'DUOS (t-1)'!S31-1),"")</f>
        <v/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>
        <f>IFERROR(IF('DUOS (t-1)'!G32=0,0,'DUOS (t)'!G32/'DUOS (t-1)'!G32-1),"")</f>
        <v>0</v>
      </c>
      <c r="H32" s="266">
        <f>IFERROR(IF('DUOS (t-1)'!H32=0,0,'DUOS (t)'!H32/'DUOS (t-1)'!H32-1),"")</f>
        <v>0</v>
      </c>
      <c r="I32" s="266">
        <f>IFERROR(IF('DUOS (t-1)'!I32=0,0,'DUOS (t)'!I32/'DUOS (t-1)'!I32-1),"")</f>
        <v>0</v>
      </c>
      <c r="J32" s="266">
        <f>IFERROR(IF('DUOS (t-1)'!J32=0,0,'DUOS (t)'!J32/'DUOS (t-1)'!J32-1),"")</f>
        <v>0</v>
      </c>
      <c r="K32" s="266">
        <f>IFERROR(IF('DUOS (t-1)'!K32=0,0,'DUOS (t)'!K32/'DUOS (t-1)'!K32-1),"")</f>
        <v>0</v>
      </c>
      <c r="L32" s="266">
        <f>IFERROR(IF('DUOS (t-1)'!L32=0,0,'DUOS (t)'!L32/'DUOS (t-1)'!L32-1),"")</f>
        <v>0</v>
      </c>
      <c r="M32" s="266">
        <f>IFERROR(IF('DUOS (t-1)'!M32=0,0,'DUOS (t)'!M32/'DUOS (t-1)'!M32-1),"")</f>
        <v>0</v>
      </c>
      <c r="N32" s="266">
        <f>IFERROR(IF('DUOS (t-1)'!N32=0,0,'DUOS (t)'!N32/'DUOS (t-1)'!N32-1),"")</f>
        <v>0</v>
      </c>
      <c r="O32" s="266">
        <f>IFERROR(IF('DUOS (t-1)'!O32=0,0,'DUOS (t)'!O32/'DUOS (t-1)'!O32-1),"")</f>
        <v>0</v>
      </c>
      <c r="P32" s="266">
        <f>IFERROR(IF('DUOS (t-1)'!P32=0,0,'DUOS (t)'!P32/'DUOS (t-1)'!P32-1),"")</f>
        <v>0</v>
      </c>
      <c r="Q32" s="266">
        <f>IFERROR(IF('DUOS (t-1)'!Q32=0,0,'DUOS (t)'!Q32/'DUOS (t-1)'!Q32-1),"")</f>
        <v>0</v>
      </c>
      <c r="R32" s="266">
        <f>IFERROR(IF('DUOS (t-1)'!R32=0,0,'DUOS (t)'!R32/'DUOS (t-1)'!R32-1),"")</f>
        <v>0</v>
      </c>
      <c r="S32" s="266">
        <f>IFERROR(IF('DUOS (t-1)'!S32=0,0,'DUOS (t)'!S32/'DUOS (t-1)'!S32-1),"")</f>
        <v>0</v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>
        <f>IFERROR(IF('DUOS (t-1)'!G33=0,0,'DUOS (t)'!G33/'DUOS (t-1)'!G33-1),"")</f>
        <v>0</v>
      </c>
      <c r="H33" s="266">
        <f>IFERROR(IF('DUOS (t-1)'!H33=0,0,'DUOS (t)'!H33/'DUOS (t-1)'!H33-1),"")</f>
        <v>0</v>
      </c>
      <c r="I33" s="266">
        <f>IFERROR(IF('DUOS (t-1)'!I33=0,0,'DUOS (t)'!I33/'DUOS (t-1)'!I33-1),"")</f>
        <v>0</v>
      </c>
      <c r="J33" s="266">
        <f>IFERROR(IF('DUOS (t-1)'!J33=0,0,'DUOS (t)'!J33/'DUOS (t-1)'!J33-1),"")</f>
        <v>0</v>
      </c>
      <c r="K33" s="266">
        <f>IFERROR(IF('DUOS (t-1)'!K33=0,0,'DUOS (t)'!K33/'DUOS (t-1)'!K33-1),"")</f>
        <v>0</v>
      </c>
      <c r="L33" s="266">
        <f>IFERROR(IF('DUOS (t-1)'!L33=0,0,'DUOS (t)'!L33/'DUOS (t-1)'!L33-1),"")</f>
        <v>0</v>
      </c>
      <c r="M33" s="266">
        <f>IFERROR(IF('DUOS (t-1)'!M33=0,0,'DUOS (t)'!M33/'DUOS (t-1)'!M33-1),"")</f>
        <v>0</v>
      </c>
      <c r="N33" s="266">
        <f>IFERROR(IF('DUOS (t-1)'!N33=0,0,'DUOS (t)'!N33/'DUOS (t-1)'!N33-1),"")</f>
        <v>0</v>
      </c>
      <c r="O33" s="266">
        <f>IFERROR(IF('DUOS (t-1)'!O33=0,0,'DUOS (t)'!O33/'DUOS (t-1)'!O33-1),"")</f>
        <v>0</v>
      </c>
      <c r="P33" s="266">
        <f>IFERROR(IF('DUOS (t-1)'!P33=0,0,'DUOS (t)'!P33/'DUOS (t-1)'!P33-1),"")</f>
        <v>0</v>
      </c>
      <c r="Q33" s="266">
        <f>IFERROR(IF('DUOS (t-1)'!Q33=0,0,'DUOS (t)'!Q33/'DUOS (t-1)'!Q33-1),"")</f>
        <v>0</v>
      </c>
      <c r="R33" s="266">
        <f>IFERROR(IF('DUOS (t-1)'!R33=0,0,'DUOS (t)'!R33/'DUOS (t-1)'!R33-1),"")</f>
        <v>0</v>
      </c>
      <c r="S33" s="266">
        <f>IFERROR(IF('DUOS (t-1)'!S33=0,0,'DUOS (t)'!S33/'DUOS (t-1)'!S33-1),"")</f>
        <v>0</v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>
        <f>IFERROR(IF('DUOS (t-1)'!G35=0,0,'DUOS (t)'!G35/'DUOS (t-1)'!G35-1),"")</f>
        <v>2.564102564102555E-2</v>
      </c>
      <c r="H35" s="266" t="str">
        <f>IFERROR(IF('DUOS (t-1)'!H35=0,0,'DUOS (t)'!H35/'DUOS (t-1)'!H35-1),"")</f>
        <v/>
      </c>
      <c r="I35" s="266">
        <f>IFERROR(IF('DUOS (t-1)'!I35=0,0,'DUOS (t)'!I35/'DUOS (t-1)'!I35-1),"")</f>
        <v>2.5641025641025772E-2</v>
      </c>
      <c r="J35" s="266">
        <f>IFERROR(IF('DUOS (t-1)'!J35=0,0,'DUOS (t)'!J35/'DUOS (t-1)'!J35-1),"")</f>
        <v>2.5641025641025772E-2</v>
      </c>
      <c r="K35" s="266">
        <f>IFERROR(IF('DUOS (t-1)'!K35=0,0,'DUOS (t)'!K35/'DUOS (t-1)'!K35-1),"")</f>
        <v>2.5641025641025772E-2</v>
      </c>
      <c r="L35" s="266" t="str">
        <f>IFERROR(IF('DUOS (t-1)'!L35=0,0,'DUOS (t)'!L35/'DUOS (t-1)'!L35-1),"")</f>
        <v/>
      </c>
      <c r="M35" s="266" t="str">
        <f>IFERROR(IF('DUOS (t-1)'!M35=0,0,'DUOS (t)'!M35/'DUOS (t-1)'!M35-1),"")</f>
        <v/>
      </c>
      <c r="N35" s="266" t="str">
        <f>IFERROR(IF('DUOS (t-1)'!N35=0,0,'DUOS (t)'!N35/'DUOS (t-1)'!N35-1),"")</f>
        <v/>
      </c>
      <c r="O35" s="266" t="str">
        <f>IFERROR(IF('DUOS (t-1)'!O35=0,0,'DUOS (t)'!O35/'DUOS (t-1)'!O35-1),"")</f>
        <v/>
      </c>
      <c r="P35" s="266" t="str">
        <f>IFERROR(IF('DUOS (t-1)'!P35=0,0,'DUOS (t)'!P35/'DUOS (t-1)'!P35-1),"")</f>
        <v/>
      </c>
      <c r="Q35" s="266">
        <f>IFERROR(IF('DUOS (t-1)'!Q35=0,0,'DUOS (t)'!Q35/'DUOS (t-1)'!Q35-1),"")</f>
        <v>2.564102564102555E-2</v>
      </c>
      <c r="R35" s="266" t="str">
        <f>IFERROR(IF('DUOS (t-1)'!R35=0,0,'DUOS (t)'!R35/'DUOS (t-1)'!R35-1),"")</f>
        <v/>
      </c>
      <c r="S35" s="266">
        <f>IFERROR(IF('DUOS (t-1)'!S35=0,0,'DUOS (t)'!S35/'DUOS (t-1)'!S35-1),"")</f>
        <v>2.564102564102555E-2</v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>
        <f>IFERROR(IF('DUOS (t-1)'!G36=0,0,'DUOS (t)'!G36/'DUOS (t-1)'!G36-1),"")</f>
        <v>2.564102564102555E-2</v>
      </c>
      <c r="H36" s="266" t="str">
        <f>IFERROR(IF('DUOS (t-1)'!H36=0,0,'DUOS (t)'!H36/'DUOS (t-1)'!H36-1),"")</f>
        <v/>
      </c>
      <c r="I36" s="266">
        <f>IFERROR(IF('DUOS (t-1)'!I36=0,0,'DUOS (t)'!I36/'DUOS (t-1)'!I36-1),"")</f>
        <v>2.5641025641025772E-2</v>
      </c>
      <c r="J36" s="266">
        <f>IFERROR(IF('DUOS (t-1)'!J36=0,0,'DUOS (t)'!J36/'DUOS (t-1)'!J36-1),"")</f>
        <v>2.5641025641025772E-2</v>
      </c>
      <c r="K36" s="266">
        <f>IFERROR(IF('DUOS (t-1)'!K36=0,0,'DUOS (t)'!K36/'DUOS (t-1)'!K36-1),"")</f>
        <v>2.5641025641025772E-2</v>
      </c>
      <c r="L36" s="266" t="str">
        <f>IFERROR(IF('DUOS (t-1)'!L36=0,0,'DUOS (t)'!L36/'DUOS (t-1)'!L36-1),"")</f>
        <v/>
      </c>
      <c r="M36" s="266" t="str">
        <f>IFERROR(IF('DUOS (t-1)'!M36=0,0,'DUOS (t)'!M36/'DUOS (t-1)'!M36-1),"")</f>
        <v/>
      </c>
      <c r="N36" s="266" t="str">
        <f>IFERROR(IF('DUOS (t-1)'!N36=0,0,'DUOS (t)'!N36/'DUOS (t-1)'!N36-1),"")</f>
        <v/>
      </c>
      <c r="O36" s="266" t="str">
        <f>IFERROR(IF('DUOS (t-1)'!O36=0,0,'DUOS (t)'!O36/'DUOS (t-1)'!O36-1),"")</f>
        <v/>
      </c>
      <c r="P36" s="266" t="str">
        <f>IFERROR(IF('DUOS (t-1)'!P36=0,0,'DUOS (t)'!P36/'DUOS (t-1)'!P36-1),"")</f>
        <v/>
      </c>
      <c r="Q36" s="266">
        <f>IFERROR(IF('DUOS (t-1)'!Q36=0,0,'DUOS (t)'!Q36/'DUOS (t-1)'!Q36-1),"")</f>
        <v>2.564102564102555E-2</v>
      </c>
      <c r="R36" s="266" t="str">
        <f>IFERROR(IF('DUOS (t-1)'!R36=0,0,'DUOS (t)'!R36/'DUOS (t-1)'!R36-1),"")</f>
        <v/>
      </c>
      <c r="S36" s="266">
        <f>IFERROR(IF('DUOS (t-1)'!S36=0,0,'DUOS (t)'!S36/'DUOS (t-1)'!S36-1),"")</f>
        <v>2.564102564102555E-2</v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>
        <f>IFERROR(IF('DUOS (t-1)'!G37=0,0,'DUOS (t)'!G37/'DUOS (t-1)'!G37-1),"")</f>
        <v>2.564102564102555E-2</v>
      </c>
      <c r="H37" s="266" t="str">
        <f>IFERROR(IF('DUOS (t-1)'!H37=0,0,'DUOS (t)'!H37/'DUOS (t-1)'!H37-1),"")</f>
        <v/>
      </c>
      <c r="I37" s="266">
        <f>IFERROR(IF('DUOS (t-1)'!I37=0,0,'DUOS (t)'!I37/'DUOS (t-1)'!I37-1),"")</f>
        <v>2.5641025641025772E-2</v>
      </c>
      <c r="J37" s="266">
        <f>IFERROR(IF('DUOS (t-1)'!J37=0,0,'DUOS (t)'!J37/'DUOS (t-1)'!J37-1),"")</f>
        <v>2.5641025641025772E-2</v>
      </c>
      <c r="K37" s="266">
        <f>IFERROR(IF('DUOS (t-1)'!K37=0,0,'DUOS (t)'!K37/'DUOS (t-1)'!K37-1),"")</f>
        <v>2.5641025641025772E-2</v>
      </c>
      <c r="L37" s="266" t="str">
        <f>IFERROR(IF('DUOS (t-1)'!L37=0,0,'DUOS (t)'!L37/'DUOS (t-1)'!L37-1),"")</f>
        <v/>
      </c>
      <c r="M37" s="266" t="str">
        <f>IFERROR(IF('DUOS (t-1)'!M37=0,0,'DUOS (t)'!M37/'DUOS (t-1)'!M37-1),"")</f>
        <v/>
      </c>
      <c r="N37" s="266" t="str">
        <f>IFERROR(IF('DUOS (t-1)'!N37=0,0,'DUOS (t)'!N37/'DUOS (t-1)'!N37-1),"")</f>
        <v/>
      </c>
      <c r="O37" s="266" t="str">
        <f>IFERROR(IF('DUOS (t-1)'!O37=0,0,'DUOS (t)'!O37/'DUOS (t-1)'!O37-1),"")</f>
        <v/>
      </c>
      <c r="P37" s="266" t="str">
        <f>IFERROR(IF('DUOS (t-1)'!P37=0,0,'DUOS (t)'!P37/'DUOS (t-1)'!P37-1),"")</f>
        <v/>
      </c>
      <c r="Q37" s="266">
        <f>IFERROR(IF('DUOS (t-1)'!Q37=0,0,'DUOS (t)'!Q37/'DUOS (t-1)'!Q37-1),"")</f>
        <v>2.564102564102555E-2</v>
      </c>
      <c r="R37" s="266" t="str">
        <f>IFERROR(IF('DUOS (t-1)'!R37=0,0,'DUOS (t)'!R37/'DUOS (t-1)'!R37-1),"")</f>
        <v/>
      </c>
      <c r="S37" s="266">
        <f>IFERROR(IF('DUOS (t-1)'!S37=0,0,'DUOS (t)'!S37/'DUOS (t-1)'!S37-1),"")</f>
        <v>2.564102564102555E-2</v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>
        <f>IFERROR(IF('DUOS (t-1)'!G38=0,0,'DUOS (t)'!G38/'DUOS (t-1)'!G38-1),"")</f>
        <v>2.564102564102555E-2</v>
      </c>
      <c r="H38" s="266" t="str">
        <f>IFERROR(IF('DUOS (t-1)'!H38=0,0,'DUOS (t)'!H38/'DUOS (t-1)'!H38-1),"")</f>
        <v/>
      </c>
      <c r="I38" s="266">
        <f>IFERROR(IF('DUOS (t-1)'!I38=0,0,'DUOS (t)'!I38/'DUOS (t-1)'!I38-1),"")</f>
        <v>2.5641025641025772E-2</v>
      </c>
      <c r="J38" s="266">
        <f>IFERROR(IF('DUOS (t-1)'!J38=0,0,'DUOS (t)'!J38/'DUOS (t-1)'!J38-1),"")</f>
        <v>2.5641025641025772E-2</v>
      </c>
      <c r="K38" s="266">
        <f>IFERROR(IF('DUOS (t-1)'!K38=0,0,'DUOS (t)'!K38/'DUOS (t-1)'!K38-1),"")</f>
        <v>2.5641025641025772E-2</v>
      </c>
      <c r="L38" s="266" t="str">
        <f>IFERROR(IF('DUOS (t-1)'!L38=0,0,'DUOS (t)'!L38/'DUOS (t-1)'!L38-1),"")</f>
        <v/>
      </c>
      <c r="M38" s="266" t="str">
        <f>IFERROR(IF('DUOS (t-1)'!M38=0,0,'DUOS (t)'!M38/'DUOS (t-1)'!M38-1),"")</f>
        <v/>
      </c>
      <c r="N38" s="266" t="str">
        <f>IFERROR(IF('DUOS (t-1)'!N38=0,0,'DUOS (t)'!N38/'DUOS (t-1)'!N38-1),"")</f>
        <v/>
      </c>
      <c r="O38" s="266" t="str">
        <f>IFERROR(IF('DUOS (t-1)'!O38=0,0,'DUOS (t)'!O38/'DUOS (t-1)'!O38-1),"")</f>
        <v/>
      </c>
      <c r="P38" s="266" t="str">
        <f>IFERROR(IF('DUOS (t-1)'!P38=0,0,'DUOS (t)'!P38/'DUOS (t-1)'!P38-1),"")</f>
        <v/>
      </c>
      <c r="Q38" s="266">
        <f>IFERROR(IF('DUOS (t-1)'!Q38=0,0,'DUOS (t)'!Q38/'DUOS (t-1)'!Q38-1),"")</f>
        <v>2.564102564102555E-2</v>
      </c>
      <c r="R38" s="266" t="str">
        <f>IFERROR(IF('DUOS (t-1)'!R38=0,0,'DUOS (t)'!R38/'DUOS (t-1)'!R38-1),"")</f>
        <v/>
      </c>
      <c r="S38" s="266">
        <f>IFERROR(IF('DUOS (t-1)'!S38=0,0,'DUOS (t)'!S38/'DUOS (t-1)'!S38-1),"")</f>
        <v>2.564102564102555E-2</v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>
        <f>IFERROR(IF('DUOS (t-1)'!G39=0,0,'DUOS (t)'!G39/'DUOS (t-1)'!G39-1),"")</f>
        <v>2.564102564102555E-2</v>
      </c>
      <c r="H39" s="266" t="str">
        <f>IFERROR(IF('DUOS (t-1)'!H39=0,0,'DUOS (t)'!H39/'DUOS (t-1)'!H39-1),"")</f>
        <v/>
      </c>
      <c r="I39" s="266">
        <f>IFERROR(IF('DUOS (t-1)'!I39=0,0,'DUOS (t)'!I39/'DUOS (t-1)'!I39-1),"")</f>
        <v>2.5641025641025772E-2</v>
      </c>
      <c r="J39" s="266">
        <f>IFERROR(IF('DUOS (t-1)'!J39=0,0,'DUOS (t)'!J39/'DUOS (t-1)'!J39-1),"")</f>
        <v>2.5641025641025772E-2</v>
      </c>
      <c r="K39" s="266">
        <f>IFERROR(IF('DUOS (t-1)'!K39=0,0,'DUOS (t)'!K39/'DUOS (t-1)'!K39-1),"")</f>
        <v>2.5641025641025772E-2</v>
      </c>
      <c r="L39" s="266" t="str">
        <f>IFERROR(IF('DUOS (t-1)'!L39=0,0,'DUOS (t)'!L39/'DUOS (t-1)'!L39-1),"")</f>
        <v/>
      </c>
      <c r="M39" s="266" t="str">
        <f>IFERROR(IF('DUOS (t-1)'!M39=0,0,'DUOS (t)'!M39/'DUOS (t-1)'!M39-1),"")</f>
        <v/>
      </c>
      <c r="N39" s="266" t="str">
        <f>IFERROR(IF('DUOS (t-1)'!N39=0,0,'DUOS (t)'!N39/'DUOS (t-1)'!N39-1),"")</f>
        <v/>
      </c>
      <c r="O39" s="266" t="str">
        <f>IFERROR(IF('DUOS (t-1)'!O39=0,0,'DUOS (t)'!O39/'DUOS (t-1)'!O39-1),"")</f>
        <v/>
      </c>
      <c r="P39" s="266" t="str">
        <f>IFERROR(IF('DUOS (t-1)'!P39=0,0,'DUOS (t)'!P39/'DUOS (t-1)'!P39-1),"")</f>
        <v/>
      </c>
      <c r="Q39" s="266">
        <f>IFERROR(IF('DUOS (t-1)'!Q39=0,0,'DUOS (t)'!Q39/'DUOS (t-1)'!Q39-1),"")</f>
        <v>2.564102564102555E-2</v>
      </c>
      <c r="R39" s="266" t="str">
        <f>IFERROR(IF('DUOS (t-1)'!R39=0,0,'DUOS (t)'!R39/'DUOS (t-1)'!R39-1),"")</f>
        <v/>
      </c>
      <c r="S39" s="266">
        <f>IFERROR(IF('DUOS (t-1)'!S39=0,0,'DUOS (t)'!S39/'DUOS (t-1)'!S39-1),"")</f>
        <v>2.564102564102555E-2</v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>
        <f>IFERROR(IF('DUOS (t-1)'!G40=0,0,'DUOS (t)'!G40/'DUOS (t-1)'!G40-1),"")</f>
        <v>2.564102564102555E-2</v>
      </c>
      <c r="H40" s="266" t="str">
        <f>IFERROR(IF('DUOS (t-1)'!H40=0,0,'DUOS (t)'!H40/'DUOS (t-1)'!H40-1),"")</f>
        <v/>
      </c>
      <c r="I40" s="266">
        <f>IFERROR(IF('DUOS (t-1)'!I40=0,0,'DUOS (t)'!I40/'DUOS (t-1)'!I40-1),"")</f>
        <v>2.5641025641025772E-2</v>
      </c>
      <c r="J40" s="266">
        <f>IFERROR(IF('DUOS (t-1)'!J40=0,0,'DUOS (t)'!J40/'DUOS (t-1)'!J40-1),"")</f>
        <v>2.5641025641025772E-2</v>
      </c>
      <c r="K40" s="266">
        <f>IFERROR(IF('DUOS (t-1)'!K40=0,0,'DUOS (t)'!K40/'DUOS (t-1)'!K40-1),"")</f>
        <v>2.5641025641025772E-2</v>
      </c>
      <c r="L40" s="266" t="str">
        <f>IFERROR(IF('DUOS (t-1)'!L40=0,0,'DUOS (t)'!L40/'DUOS (t-1)'!L40-1),"")</f>
        <v/>
      </c>
      <c r="M40" s="266" t="str">
        <f>IFERROR(IF('DUOS (t-1)'!M40=0,0,'DUOS (t)'!M40/'DUOS (t-1)'!M40-1),"")</f>
        <v/>
      </c>
      <c r="N40" s="266" t="str">
        <f>IFERROR(IF('DUOS (t-1)'!N40=0,0,'DUOS (t)'!N40/'DUOS (t-1)'!N40-1),"")</f>
        <v/>
      </c>
      <c r="O40" s="266" t="str">
        <f>IFERROR(IF('DUOS (t-1)'!O40=0,0,'DUOS (t)'!O40/'DUOS (t-1)'!O40-1),"")</f>
        <v/>
      </c>
      <c r="P40" s="266" t="str">
        <f>IFERROR(IF('DUOS (t-1)'!P40=0,0,'DUOS (t)'!P40/'DUOS (t-1)'!P40-1),"")</f>
        <v/>
      </c>
      <c r="Q40" s="266">
        <f>IFERROR(IF('DUOS (t-1)'!Q40=0,0,'DUOS (t)'!Q40/'DUOS (t-1)'!Q40-1),"")</f>
        <v>2.564102564102555E-2</v>
      </c>
      <c r="R40" s="266" t="str">
        <f>IFERROR(IF('DUOS (t-1)'!R40=0,0,'DUOS (t)'!R40/'DUOS (t-1)'!R40-1),"")</f>
        <v/>
      </c>
      <c r="S40" s="266">
        <f>IFERROR(IF('DUOS (t-1)'!S40=0,0,'DUOS (t)'!S40/'DUOS (t-1)'!S40-1),"")</f>
        <v>2.564102564102555E-2</v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>
        <f>IFERROR(IF('DUOS (t-1)'!G41=0,0,'DUOS (t)'!G41/'DUOS (t-1)'!G41-1),"")</f>
        <v>2.564102564102555E-2</v>
      </c>
      <c r="H41" s="266" t="str">
        <f>IFERROR(IF('DUOS (t-1)'!H41=0,0,'DUOS (t)'!H41/'DUOS (t-1)'!H41-1),"")</f>
        <v/>
      </c>
      <c r="I41" s="266">
        <f>IFERROR(IF('DUOS (t-1)'!I41=0,0,'DUOS (t)'!I41/'DUOS (t-1)'!I41-1),"")</f>
        <v>2.5641025641025772E-2</v>
      </c>
      <c r="J41" s="266">
        <f>IFERROR(IF('DUOS (t-1)'!J41=0,0,'DUOS (t)'!J41/'DUOS (t-1)'!J41-1),"")</f>
        <v>2.5641025641025772E-2</v>
      </c>
      <c r="K41" s="266">
        <f>IFERROR(IF('DUOS (t-1)'!K41=0,0,'DUOS (t)'!K41/'DUOS (t-1)'!K41-1),"")</f>
        <v>2.5641025641025772E-2</v>
      </c>
      <c r="L41" s="266" t="str">
        <f>IFERROR(IF('DUOS (t-1)'!L41=0,0,'DUOS (t)'!L41/'DUOS (t-1)'!L41-1),"")</f>
        <v/>
      </c>
      <c r="M41" s="266" t="str">
        <f>IFERROR(IF('DUOS (t-1)'!M41=0,0,'DUOS (t)'!M41/'DUOS (t-1)'!M41-1),"")</f>
        <v/>
      </c>
      <c r="N41" s="266" t="str">
        <f>IFERROR(IF('DUOS (t-1)'!N41=0,0,'DUOS (t)'!N41/'DUOS (t-1)'!N41-1),"")</f>
        <v/>
      </c>
      <c r="O41" s="266" t="str">
        <f>IFERROR(IF('DUOS (t-1)'!O41=0,0,'DUOS (t)'!O41/'DUOS (t-1)'!O41-1),"")</f>
        <v/>
      </c>
      <c r="P41" s="266" t="str">
        <f>IFERROR(IF('DUOS (t-1)'!P41=0,0,'DUOS (t)'!P41/'DUOS (t-1)'!P41-1),"")</f>
        <v/>
      </c>
      <c r="Q41" s="266">
        <f>IFERROR(IF('DUOS (t-1)'!Q41=0,0,'DUOS (t)'!Q41/'DUOS (t-1)'!Q41-1),"")</f>
        <v>2.564102564102555E-2</v>
      </c>
      <c r="R41" s="266" t="str">
        <f>IFERROR(IF('DUOS (t-1)'!R41=0,0,'DUOS (t)'!R41/'DUOS (t-1)'!R41-1),"")</f>
        <v/>
      </c>
      <c r="S41" s="266">
        <f>IFERROR(IF('DUOS (t-1)'!S41=0,0,'DUOS (t)'!S41/'DUOS (t-1)'!S41-1),"")</f>
        <v>2.564102564102555E-2</v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>
        <f>IFERROR(IF('DUOS (t-1)'!G42=0,0,'DUOS (t)'!G42/'DUOS (t-1)'!G42-1),"")</f>
        <v>2.564102564102555E-2</v>
      </c>
      <c r="H42" s="266" t="str">
        <f>IFERROR(IF('DUOS (t-1)'!H42=0,0,'DUOS (t)'!H42/'DUOS (t-1)'!H42-1),"")</f>
        <v/>
      </c>
      <c r="I42" s="266">
        <f>IFERROR(IF('DUOS (t-1)'!I42=0,0,'DUOS (t)'!I42/'DUOS (t-1)'!I42-1),"")</f>
        <v>2.5641025641025772E-2</v>
      </c>
      <c r="J42" s="266">
        <f>IFERROR(IF('DUOS (t-1)'!J42=0,0,'DUOS (t)'!J42/'DUOS (t-1)'!J42-1),"")</f>
        <v>2.5641025641025772E-2</v>
      </c>
      <c r="K42" s="266">
        <f>IFERROR(IF('DUOS (t-1)'!K42=0,0,'DUOS (t)'!K42/'DUOS (t-1)'!K42-1),"")</f>
        <v>2.5641025641025772E-2</v>
      </c>
      <c r="L42" s="266" t="str">
        <f>IFERROR(IF('DUOS (t-1)'!L42=0,0,'DUOS (t)'!L42/'DUOS (t-1)'!L42-1),"")</f>
        <v/>
      </c>
      <c r="M42" s="266" t="str">
        <f>IFERROR(IF('DUOS (t-1)'!M42=0,0,'DUOS (t)'!M42/'DUOS (t-1)'!M42-1),"")</f>
        <v/>
      </c>
      <c r="N42" s="266" t="str">
        <f>IFERROR(IF('DUOS (t-1)'!N42=0,0,'DUOS (t)'!N42/'DUOS (t-1)'!N42-1),"")</f>
        <v/>
      </c>
      <c r="O42" s="266" t="str">
        <f>IFERROR(IF('DUOS (t-1)'!O42=0,0,'DUOS (t)'!O42/'DUOS (t-1)'!O42-1),"")</f>
        <v/>
      </c>
      <c r="P42" s="266" t="str">
        <f>IFERROR(IF('DUOS (t-1)'!P42=0,0,'DUOS (t)'!P42/'DUOS (t-1)'!P42-1),"")</f>
        <v/>
      </c>
      <c r="Q42" s="266">
        <f>IFERROR(IF('DUOS (t-1)'!Q42=0,0,'DUOS (t)'!Q42/'DUOS (t-1)'!Q42-1),"")</f>
        <v>2.564102564102555E-2</v>
      </c>
      <c r="R42" s="266" t="str">
        <f>IFERROR(IF('DUOS (t-1)'!R42=0,0,'DUOS (t)'!R42/'DUOS (t-1)'!R42-1),"")</f>
        <v/>
      </c>
      <c r="S42" s="266">
        <f>IFERROR(IF('DUOS (t-1)'!S42=0,0,'DUOS (t)'!S42/'DUOS (t-1)'!S42-1),"")</f>
        <v>2.564102564102555E-2</v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>
        <f>IFERROR(IF('DUOS (t-1)'!G43=0,0,'DUOS (t)'!G43/'DUOS (t-1)'!G43-1),"")</f>
        <v>2.564102564102555E-2</v>
      </c>
      <c r="H43" s="266" t="str">
        <f>IFERROR(IF('DUOS (t-1)'!H43=0,0,'DUOS (t)'!H43/'DUOS (t-1)'!H43-1),"")</f>
        <v/>
      </c>
      <c r="I43" s="266">
        <f>IFERROR(IF('DUOS (t-1)'!I43=0,0,'DUOS (t)'!I43/'DUOS (t-1)'!I43-1),"")</f>
        <v>2.5641025641025772E-2</v>
      </c>
      <c r="J43" s="266">
        <f>IFERROR(IF('DUOS (t-1)'!J43=0,0,'DUOS (t)'!J43/'DUOS (t-1)'!J43-1),"")</f>
        <v>2.5641025641025772E-2</v>
      </c>
      <c r="K43" s="266">
        <f>IFERROR(IF('DUOS (t-1)'!K43=0,0,'DUOS (t)'!K43/'DUOS (t-1)'!K43-1),"")</f>
        <v>2.5641025641025772E-2</v>
      </c>
      <c r="L43" s="266" t="str">
        <f>IFERROR(IF('DUOS (t-1)'!L43=0,0,'DUOS (t)'!L43/'DUOS (t-1)'!L43-1),"")</f>
        <v/>
      </c>
      <c r="M43" s="266" t="str">
        <f>IFERROR(IF('DUOS (t-1)'!M43=0,0,'DUOS (t)'!M43/'DUOS (t-1)'!M43-1),"")</f>
        <v/>
      </c>
      <c r="N43" s="266" t="str">
        <f>IFERROR(IF('DUOS (t-1)'!N43=0,0,'DUOS (t)'!N43/'DUOS (t-1)'!N43-1),"")</f>
        <v/>
      </c>
      <c r="O43" s="266" t="str">
        <f>IFERROR(IF('DUOS (t-1)'!O43=0,0,'DUOS (t)'!O43/'DUOS (t-1)'!O43-1),"")</f>
        <v/>
      </c>
      <c r="P43" s="266" t="str">
        <f>IFERROR(IF('DUOS (t-1)'!P43=0,0,'DUOS (t)'!P43/'DUOS (t-1)'!P43-1),"")</f>
        <v/>
      </c>
      <c r="Q43" s="266">
        <f>IFERROR(IF('DUOS (t-1)'!Q43=0,0,'DUOS (t)'!Q43/'DUOS (t-1)'!Q43-1),"")</f>
        <v>2.564102564102555E-2</v>
      </c>
      <c r="R43" s="266" t="str">
        <f>IFERROR(IF('DUOS (t-1)'!R43=0,0,'DUOS (t)'!R43/'DUOS (t-1)'!R43-1),"")</f>
        <v/>
      </c>
      <c r="S43" s="266">
        <f>IFERROR(IF('DUOS (t-1)'!S43=0,0,'DUOS (t)'!S43/'DUOS (t-1)'!S43-1),"")</f>
        <v>2.564102564102555E-2</v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>
        <f>IFERROR(IF('DUOS (t-1)'!G44=0,0,'DUOS (t)'!G44/'DUOS (t-1)'!G44-1),"")</f>
        <v>2.564102564102555E-2</v>
      </c>
      <c r="H44" s="266" t="str">
        <f>IFERROR(IF('DUOS (t-1)'!H44=0,0,'DUOS (t)'!H44/'DUOS (t-1)'!H44-1),"")</f>
        <v/>
      </c>
      <c r="I44" s="266">
        <f>IFERROR(IF('DUOS (t-1)'!I44=0,0,'DUOS (t)'!I44/'DUOS (t-1)'!I44-1),"")</f>
        <v>2.5641025641025772E-2</v>
      </c>
      <c r="J44" s="266">
        <f>IFERROR(IF('DUOS (t-1)'!J44=0,0,'DUOS (t)'!J44/'DUOS (t-1)'!J44-1),"")</f>
        <v>2.5641025641025772E-2</v>
      </c>
      <c r="K44" s="266">
        <f>IFERROR(IF('DUOS (t-1)'!K44=0,0,'DUOS (t)'!K44/'DUOS (t-1)'!K44-1),"")</f>
        <v>2.5641025641025772E-2</v>
      </c>
      <c r="L44" s="266" t="str">
        <f>IFERROR(IF('DUOS (t-1)'!L44=0,0,'DUOS (t)'!L44/'DUOS (t-1)'!L44-1),"")</f>
        <v/>
      </c>
      <c r="M44" s="266" t="str">
        <f>IFERROR(IF('DUOS (t-1)'!M44=0,0,'DUOS (t)'!M44/'DUOS (t-1)'!M44-1),"")</f>
        <v/>
      </c>
      <c r="N44" s="266" t="str">
        <f>IFERROR(IF('DUOS (t-1)'!N44=0,0,'DUOS (t)'!N44/'DUOS (t-1)'!N44-1),"")</f>
        <v/>
      </c>
      <c r="O44" s="266" t="str">
        <f>IFERROR(IF('DUOS (t-1)'!O44=0,0,'DUOS (t)'!O44/'DUOS (t-1)'!O44-1),"")</f>
        <v/>
      </c>
      <c r="P44" s="266" t="str">
        <f>IFERROR(IF('DUOS (t-1)'!P44=0,0,'DUOS (t)'!P44/'DUOS (t-1)'!P44-1),"")</f>
        <v/>
      </c>
      <c r="Q44" s="266">
        <f>IFERROR(IF('DUOS (t-1)'!Q44=0,0,'DUOS (t)'!Q44/'DUOS (t-1)'!Q44-1),"")</f>
        <v>2.564102564102555E-2</v>
      </c>
      <c r="R44" s="266" t="str">
        <f>IFERROR(IF('DUOS (t-1)'!R44=0,0,'DUOS (t)'!R44/'DUOS (t-1)'!R44-1),"")</f>
        <v/>
      </c>
      <c r="S44" s="266">
        <f>IFERROR(IF('DUOS (t-1)'!S44=0,0,'DUOS (t)'!S44/'DUOS (t-1)'!S44-1),"")</f>
        <v>2.564102564102555E-2</v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>
        <f>IFERROR(IF('DUOS (t-1)'!G45=0,0,'DUOS (t)'!G45/'DUOS (t-1)'!G45-1),"")</f>
        <v>0</v>
      </c>
      <c r="H45" s="266">
        <f>IFERROR(IF('DUOS (t-1)'!H45=0,0,'DUOS (t)'!H45/'DUOS (t-1)'!H45-1),"")</f>
        <v>0</v>
      </c>
      <c r="I45" s="266">
        <f>IFERROR(IF('DUOS (t-1)'!I45=0,0,'DUOS (t)'!I45/'DUOS (t-1)'!I45-1),"")</f>
        <v>0</v>
      </c>
      <c r="J45" s="266">
        <f>IFERROR(IF('DUOS (t-1)'!J45=0,0,'DUOS (t)'!J45/'DUOS (t-1)'!J45-1),"")</f>
        <v>0</v>
      </c>
      <c r="K45" s="266">
        <f>IFERROR(IF('DUOS (t-1)'!K45=0,0,'DUOS (t)'!K45/'DUOS (t-1)'!K45-1),"")</f>
        <v>0</v>
      </c>
      <c r="L45" s="266">
        <f>IFERROR(IF('DUOS (t-1)'!L45=0,0,'DUOS (t)'!L45/'DUOS (t-1)'!L45-1),"")</f>
        <v>0</v>
      </c>
      <c r="M45" s="266">
        <f>IFERROR(IF('DUOS (t-1)'!M45=0,0,'DUOS (t)'!M45/'DUOS (t-1)'!M45-1),"")</f>
        <v>0</v>
      </c>
      <c r="N45" s="266">
        <f>IFERROR(IF('DUOS (t-1)'!N45=0,0,'DUOS (t)'!N45/'DUOS (t-1)'!N45-1),"")</f>
        <v>0</v>
      </c>
      <c r="O45" s="266">
        <f>IFERROR(IF('DUOS (t-1)'!O45=0,0,'DUOS (t)'!O45/'DUOS (t-1)'!O45-1),"")</f>
        <v>0</v>
      </c>
      <c r="P45" s="266">
        <f>IFERROR(IF('DUOS (t-1)'!P45=0,0,'DUOS (t)'!P45/'DUOS (t-1)'!P45-1),"")</f>
        <v>0</v>
      </c>
      <c r="Q45" s="266">
        <f>IFERROR(IF('DUOS (t-1)'!Q45=0,0,'DUOS (t)'!Q45/'DUOS (t-1)'!Q45-1),"")</f>
        <v>0</v>
      </c>
      <c r="R45" s="266">
        <f>IFERROR(IF('DUOS (t-1)'!R45=0,0,'DUOS (t)'!R45/'DUOS (t-1)'!R45-1),"")</f>
        <v>0</v>
      </c>
      <c r="S45" s="266">
        <f>IFERROR(IF('DUOS (t-1)'!S45=0,0,'DUOS (t)'!S45/'DUOS (t-1)'!S45-1),"")</f>
        <v>0</v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>
        <f>IFERROR(IF('DUOS (t-1)'!G46=0,0,'DUOS (t)'!G46/'DUOS (t-1)'!G46-1),"")</f>
        <v>0</v>
      </c>
      <c r="H46" s="266">
        <f>IFERROR(IF('DUOS (t-1)'!H46=0,0,'DUOS (t)'!H46/'DUOS (t-1)'!H46-1),"")</f>
        <v>0</v>
      </c>
      <c r="I46" s="266">
        <f>IFERROR(IF('DUOS (t-1)'!I46=0,0,'DUOS (t)'!I46/'DUOS (t-1)'!I46-1),"")</f>
        <v>0</v>
      </c>
      <c r="J46" s="266">
        <f>IFERROR(IF('DUOS (t-1)'!J46=0,0,'DUOS (t)'!J46/'DUOS (t-1)'!J46-1),"")</f>
        <v>0</v>
      </c>
      <c r="K46" s="266">
        <f>IFERROR(IF('DUOS (t-1)'!K46=0,0,'DUOS (t)'!K46/'DUOS (t-1)'!K46-1),"")</f>
        <v>0</v>
      </c>
      <c r="L46" s="266">
        <f>IFERROR(IF('DUOS (t-1)'!L46=0,0,'DUOS (t)'!L46/'DUOS (t-1)'!L46-1),"")</f>
        <v>0</v>
      </c>
      <c r="M46" s="266">
        <f>IFERROR(IF('DUOS (t-1)'!M46=0,0,'DUOS (t)'!M46/'DUOS (t-1)'!M46-1),"")</f>
        <v>0</v>
      </c>
      <c r="N46" s="266">
        <f>IFERROR(IF('DUOS (t-1)'!N46=0,0,'DUOS (t)'!N46/'DUOS (t-1)'!N46-1),"")</f>
        <v>0</v>
      </c>
      <c r="O46" s="266">
        <f>IFERROR(IF('DUOS (t-1)'!O46=0,0,'DUOS (t)'!O46/'DUOS (t-1)'!O46-1),"")</f>
        <v>0</v>
      </c>
      <c r="P46" s="266">
        <f>IFERROR(IF('DUOS (t-1)'!P46=0,0,'DUOS (t)'!P46/'DUOS (t-1)'!P46-1),"")</f>
        <v>0</v>
      </c>
      <c r="Q46" s="266">
        <f>IFERROR(IF('DUOS (t-1)'!Q46=0,0,'DUOS (t)'!Q46/'DUOS (t-1)'!Q46-1),"")</f>
        <v>0</v>
      </c>
      <c r="R46" s="266">
        <f>IFERROR(IF('DUOS (t-1)'!R46=0,0,'DUOS (t)'!R46/'DUOS (t-1)'!R46-1),"")</f>
        <v>0</v>
      </c>
      <c r="S46" s="266">
        <f>IFERROR(IF('DUOS (t-1)'!S46=0,0,'DUOS (t)'!S46/'DUOS (t-1)'!S46-1),"")</f>
        <v>0</v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>
        <f>IFERROR(IF('DUOS (t-1)'!G48=0,0,'DUOS (t)'!G48/'DUOS (t-1)'!G48-1),"")</f>
        <v>2.564102564102555E-2</v>
      </c>
      <c r="H48" s="266" t="str">
        <f>IFERROR(IF('DUOS (t-1)'!H48=0,0,'DUOS (t)'!H48/'DUOS (t-1)'!H48-1),"")</f>
        <v/>
      </c>
      <c r="I48" s="266">
        <f>IFERROR(IF('DUOS (t-1)'!I48=0,0,'DUOS (t)'!I48/'DUOS (t-1)'!I48-1),"")</f>
        <v>2.5641025641025772E-2</v>
      </c>
      <c r="J48" s="266">
        <f>IFERROR(IF('DUOS (t-1)'!J48=0,0,'DUOS (t)'!J48/'DUOS (t-1)'!J48-1),"")</f>
        <v>2.5641025641025772E-2</v>
      </c>
      <c r="K48" s="266">
        <f>IFERROR(IF('DUOS (t-1)'!K48=0,0,'DUOS (t)'!K48/'DUOS (t-1)'!K48-1),"")</f>
        <v>2.5641025641025772E-2</v>
      </c>
      <c r="L48" s="266" t="str">
        <f>IFERROR(IF('DUOS (t-1)'!L48=0,0,'DUOS (t)'!L48/'DUOS (t-1)'!L48-1),"")</f>
        <v/>
      </c>
      <c r="M48" s="266" t="str">
        <f>IFERROR(IF('DUOS (t-1)'!M48=0,0,'DUOS (t)'!M48/'DUOS (t-1)'!M48-1),"")</f>
        <v/>
      </c>
      <c r="N48" s="266" t="str">
        <f>IFERROR(IF('DUOS (t-1)'!N48=0,0,'DUOS (t)'!N48/'DUOS (t-1)'!N48-1),"")</f>
        <v/>
      </c>
      <c r="O48" s="266" t="str">
        <f>IFERROR(IF('DUOS (t-1)'!O48=0,0,'DUOS (t)'!O48/'DUOS (t-1)'!O48-1),"")</f>
        <v/>
      </c>
      <c r="P48" s="266" t="str">
        <f>IFERROR(IF('DUOS (t-1)'!P48=0,0,'DUOS (t)'!P48/'DUOS (t-1)'!P48-1),"")</f>
        <v/>
      </c>
      <c r="Q48" s="266">
        <f>IFERROR(IF('DUOS (t-1)'!Q48=0,0,'DUOS (t)'!Q48/'DUOS (t-1)'!Q48-1),"")</f>
        <v>2.5641025641025772E-2</v>
      </c>
      <c r="R48" s="266" t="str">
        <f>IFERROR(IF('DUOS (t-1)'!R48=0,0,'DUOS (t)'!R48/'DUOS (t-1)'!R48-1),"")</f>
        <v/>
      </c>
      <c r="S48" s="266">
        <f>IFERROR(IF('DUOS (t-1)'!S48=0,0,'DUOS (t)'!S48/'DUOS (t-1)'!S48-1),"")</f>
        <v>2.5641025641025772E-2</v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>
        <f>IFERROR(IF('DUOS (t-1)'!G49=0,0,'DUOS (t)'!G49/'DUOS (t-1)'!G49-1),"")</f>
        <v>2.564102564102555E-2</v>
      </c>
      <c r="H49" s="266" t="str">
        <f>IFERROR(IF('DUOS (t-1)'!H49=0,0,'DUOS (t)'!H49/'DUOS (t-1)'!H49-1),"")</f>
        <v/>
      </c>
      <c r="I49" s="266">
        <f>IFERROR(IF('DUOS (t-1)'!I49=0,0,'DUOS (t)'!I49/'DUOS (t-1)'!I49-1),"")</f>
        <v>2.5641025641025772E-2</v>
      </c>
      <c r="J49" s="266">
        <f>IFERROR(IF('DUOS (t-1)'!J49=0,0,'DUOS (t)'!J49/'DUOS (t-1)'!J49-1),"")</f>
        <v>2.5641025641025772E-2</v>
      </c>
      <c r="K49" s="266">
        <f>IFERROR(IF('DUOS (t-1)'!K49=0,0,'DUOS (t)'!K49/'DUOS (t-1)'!K49-1),"")</f>
        <v>2.5641025641025772E-2</v>
      </c>
      <c r="L49" s="266" t="str">
        <f>IFERROR(IF('DUOS (t-1)'!L49=0,0,'DUOS (t)'!L49/'DUOS (t-1)'!L49-1),"")</f>
        <v/>
      </c>
      <c r="M49" s="266" t="str">
        <f>IFERROR(IF('DUOS (t-1)'!M49=0,0,'DUOS (t)'!M49/'DUOS (t-1)'!M49-1),"")</f>
        <v/>
      </c>
      <c r="N49" s="266" t="str">
        <f>IFERROR(IF('DUOS (t-1)'!N49=0,0,'DUOS (t)'!N49/'DUOS (t-1)'!N49-1),"")</f>
        <v/>
      </c>
      <c r="O49" s="266" t="str">
        <f>IFERROR(IF('DUOS (t-1)'!O49=0,0,'DUOS (t)'!O49/'DUOS (t-1)'!O49-1),"")</f>
        <v/>
      </c>
      <c r="P49" s="266" t="str">
        <f>IFERROR(IF('DUOS (t-1)'!P49=0,0,'DUOS (t)'!P49/'DUOS (t-1)'!P49-1),"")</f>
        <v/>
      </c>
      <c r="Q49" s="266" t="str">
        <f>IFERROR(IF('DUOS (t-1)'!Q49=0,0,'DUOS (t)'!Q49/'DUOS (t-1)'!Q49-1),"")</f>
        <v/>
      </c>
      <c r="R49" s="266" t="str">
        <f>IFERROR(IF('DUOS (t-1)'!R49=0,0,'DUOS (t)'!R49/'DUOS (t-1)'!R49-1),"")</f>
        <v/>
      </c>
      <c r="S49" s="266" t="str">
        <f>IFERROR(IF('DUOS (t-1)'!S49=0,0,'DUOS (t)'!S49/'DUOS (t-1)'!S49-1),"")</f>
        <v/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>
        <f>IFERROR(IF('DUOS (t-1)'!G50=0,0,'DUOS (t)'!G50/'DUOS (t-1)'!G50-1),"")</f>
        <v>2.564102564102555E-2</v>
      </c>
      <c r="H50" s="266" t="str">
        <f>IFERROR(IF('DUOS (t-1)'!H50=0,0,'DUOS (t)'!H50/'DUOS (t-1)'!H50-1),"")</f>
        <v/>
      </c>
      <c r="I50" s="266">
        <f>IFERROR(IF('DUOS (t-1)'!I50=0,0,'DUOS (t)'!I50/'DUOS (t-1)'!I50-1),"")</f>
        <v>2.5641025641025772E-2</v>
      </c>
      <c r="J50" s="266">
        <f>IFERROR(IF('DUOS (t-1)'!J50=0,0,'DUOS (t)'!J50/'DUOS (t-1)'!J50-1),"")</f>
        <v>2.5641025641025772E-2</v>
      </c>
      <c r="K50" s="266">
        <f>IFERROR(IF('DUOS (t-1)'!K50=0,0,'DUOS (t)'!K50/'DUOS (t-1)'!K50-1),"")</f>
        <v>2.5641025641025772E-2</v>
      </c>
      <c r="L50" s="266" t="str">
        <f>IFERROR(IF('DUOS (t-1)'!L50=0,0,'DUOS (t)'!L50/'DUOS (t-1)'!L50-1),"")</f>
        <v/>
      </c>
      <c r="M50" s="266" t="str">
        <f>IFERROR(IF('DUOS (t-1)'!M50=0,0,'DUOS (t)'!M50/'DUOS (t-1)'!M50-1),"")</f>
        <v/>
      </c>
      <c r="N50" s="266" t="str">
        <f>IFERROR(IF('DUOS (t-1)'!N50=0,0,'DUOS (t)'!N50/'DUOS (t-1)'!N50-1),"")</f>
        <v/>
      </c>
      <c r="O50" s="266" t="str">
        <f>IFERROR(IF('DUOS (t-1)'!O50=0,0,'DUOS (t)'!O50/'DUOS (t-1)'!O50-1),"")</f>
        <v/>
      </c>
      <c r="P50" s="266" t="str">
        <f>IFERROR(IF('DUOS (t-1)'!P50=0,0,'DUOS (t)'!P50/'DUOS (t-1)'!P50-1),"")</f>
        <v/>
      </c>
      <c r="Q50" s="266" t="str">
        <f>IFERROR(IF('DUOS (t-1)'!Q50=0,0,'DUOS (t)'!Q50/'DUOS (t-1)'!Q50-1),"")</f>
        <v/>
      </c>
      <c r="R50" s="266" t="str">
        <f>IFERROR(IF('DUOS (t-1)'!R50=0,0,'DUOS (t)'!R50/'DUOS (t-1)'!R50-1),"")</f>
        <v/>
      </c>
      <c r="S50" s="266" t="str">
        <f>IFERROR(IF('DUOS (t-1)'!S50=0,0,'DUOS (t)'!S50/'DUOS (t-1)'!S50-1),"")</f>
        <v/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>
        <f>IFERROR(IF('DUOS (t-1)'!G51=0,0,'DUOS (t)'!G51/'DUOS (t-1)'!G51-1),"")</f>
        <v>2.564102564102555E-2</v>
      </c>
      <c r="H51" s="266" t="str">
        <f>IFERROR(IF('DUOS (t-1)'!H51=0,0,'DUOS (t)'!H51/'DUOS (t-1)'!H51-1),"")</f>
        <v/>
      </c>
      <c r="I51" s="266">
        <f>IFERROR(IF('DUOS (t-1)'!I51=0,0,'DUOS (t)'!I51/'DUOS (t-1)'!I51-1),"")</f>
        <v>2.5641025641025772E-2</v>
      </c>
      <c r="J51" s="266">
        <f>IFERROR(IF('DUOS (t-1)'!J51=0,0,'DUOS (t)'!J51/'DUOS (t-1)'!J51-1),"")</f>
        <v>2.5641025641025772E-2</v>
      </c>
      <c r="K51" s="266">
        <f>IFERROR(IF('DUOS (t-1)'!K51=0,0,'DUOS (t)'!K51/'DUOS (t-1)'!K51-1),"")</f>
        <v>2.5641025641025772E-2</v>
      </c>
      <c r="L51" s="266" t="str">
        <f>IFERROR(IF('DUOS (t-1)'!L51=0,0,'DUOS (t)'!L51/'DUOS (t-1)'!L51-1),"")</f>
        <v/>
      </c>
      <c r="M51" s="266" t="str">
        <f>IFERROR(IF('DUOS (t-1)'!M51=0,0,'DUOS (t)'!M51/'DUOS (t-1)'!M51-1),"")</f>
        <v/>
      </c>
      <c r="N51" s="266" t="str">
        <f>IFERROR(IF('DUOS (t-1)'!N51=0,0,'DUOS (t)'!N51/'DUOS (t-1)'!N51-1),"")</f>
        <v/>
      </c>
      <c r="O51" s="266" t="str">
        <f>IFERROR(IF('DUOS (t-1)'!O51=0,0,'DUOS (t)'!O51/'DUOS (t-1)'!O51-1),"")</f>
        <v/>
      </c>
      <c r="P51" s="266" t="str">
        <f>IFERROR(IF('DUOS (t-1)'!P51=0,0,'DUOS (t)'!P51/'DUOS (t-1)'!P51-1),"")</f>
        <v/>
      </c>
      <c r="Q51" s="266" t="str">
        <f>IFERROR(IF('DUOS (t-1)'!Q51=0,0,'DUOS (t)'!Q51/'DUOS (t-1)'!Q51-1),"")</f>
        <v/>
      </c>
      <c r="R51" s="266" t="str">
        <f>IFERROR(IF('DUOS (t-1)'!R51=0,0,'DUOS (t)'!R51/'DUOS (t-1)'!R51-1),"")</f>
        <v/>
      </c>
      <c r="S51" s="266" t="str">
        <f>IFERROR(IF('DUOS (t-1)'!S51=0,0,'DUOS (t)'!S51/'DUOS (t-1)'!S51-1),"")</f>
        <v/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>
        <f>IFERROR(IF('DUOS (t-1)'!G52=0,0,'DUOS (t)'!G52/'DUOS (t-1)'!G52-1),"")</f>
        <v>2.564102564102555E-2</v>
      </c>
      <c r="H52" s="266" t="str">
        <f>IFERROR(IF('DUOS (t-1)'!H52=0,0,'DUOS (t)'!H52/'DUOS (t-1)'!H52-1),"")</f>
        <v/>
      </c>
      <c r="I52" s="266">
        <f>IFERROR(IF('DUOS (t-1)'!I52=0,0,'DUOS (t)'!I52/'DUOS (t-1)'!I52-1),"")</f>
        <v>2.5641025641025772E-2</v>
      </c>
      <c r="J52" s="266">
        <f>IFERROR(IF('DUOS (t-1)'!J52=0,0,'DUOS (t)'!J52/'DUOS (t-1)'!J52-1),"")</f>
        <v>2.5641025641025772E-2</v>
      </c>
      <c r="K52" s="266">
        <f>IFERROR(IF('DUOS (t-1)'!K52=0,0,'DUOS (t)'!K52/'DUOS (t-1)'!K52-1),"")</f>
        <v>2.5641025641025772E-2</v>
      </c>
      <c r="L52" s="266" t="str">
        <f>IFERROR(IF('DUOS (t-1)'!L52=0,0,'DUOS (t)'!L52/'DUOS (t-1)'!L52-1),"")</f>
        <v/>
      </c>
      <c r="M52" s="266" t="str">
        <f>IFERROR(IF('DUOS (t-1)'!M52=0,0,'DUOS (t)'!M52/'DUOS (t-1)'!M52-1),"")</f>
        <v/>
      </c>
      <c r="N52" s="266" t="str">
        <f>IFERROR(IF('DUOS (t-1)'!N52=0,0,'DUOS (t)'!N52/'DUOS (t-1)'!N52-1),"")</f>
        <v/>
      </c>
      <c r="O52" s="266" t="str">
        <f>IFERROR(IF('DUOS (t-1)'!O52=0,0,'DUOS (t)'!O52/'DUOS (t-1)'!O52-1),"")</f>
        <v/>
      </c>
      <c r="P52" s="266" t="str">
        <f>IFERROR(IF('DUOS (t-1)'!P52=0,0,'DUOS (t)'!P52/'DUOS (t-1)'!P52-1),"")</f>
        <v/>
      </c>
      <c r="Q52" s="266">
        <f>IFERROR(IF('DUOS (t-1)'!Q52=0,0,'DUOS (t)'!Q52/'DUOS (t-1)'!Q52-1),"")</f>
        <v>2.5641025641025772E-2</v>
      </c>
      <c r="R52" s="266" t="str">
        <f>IFERROR(IF('DUOS (t-1)'!R52=0,0,'DUOS (t)'!R52/'DUOS (t-1)'!R52-1),"")</f>
        <v/>
      </c>
      <c r="S52" s="266">
        <f>IFERROR(IF('DUOS (t-1)'!S52=0,0,'DUOS (t)'!S52/'DUOS (t-1)'!S52-1),"")</f>
        <v>2.5641025641025772E-2</v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>
        <f>IFERROR(IF('DUOS (t-1)'!G53=0,0,'DUOS (t)'!G53/'DUOS (t-1)'!G53-1),"")</f>
        <v>2.564102564102555E-2</v>
      </c>
      <c r="H53" s="266" t="str">
        <f>IFERROR(IF('DUOS (t-1)'!H53=0,0,'DUOS (t)'!H53/'DUOS (t-1)'!H53-1),"")</f>
        <v/>
      </c>
      <c r="I53" s="266">
        <f>IFERROR(IF('DUOS (t-1)'!I53=0,0,'DUOS (t)'!I53/'DUOS (t-1)'!I53-1),"")</f>
        <v>2.5641025641025772E-2</v>
      </c>
      <c r="J53" s="266">
        <f>IFERROR(IF('DUOS (t-1)'!J53=0,0,'DUOS (t)'!J53/'DUOS (t-1)'!J53-1),"")</f>
        <v>2.5641025641025772E-2</v>
      </c>
      <c r="K53" s="266">
        <f>IFERROR(IF('DUOS (t-1)'!K53=0,0,'DUOS (t)'!K53/'DUOS (t-1)'!K53-1),"")</f>
        <v>2.5641025641025772E-2</v>
      </c>
      <c r="L53" s="266" t="str">
        <f>IFERROR(IF('DUOS (t-1)'!L53=0,0,'DUOS (t)'!L53/'DUOS (t-1)'!L53-1),"")</f>
        <v/>
      </c>
      <c r="M53" s="266" t="str">
        <f>IFERROR(IF('DUOS (t-1)'!M53=0,0,'DUOS (t)'!M53/'DUOS (t-1)'!M53-1),"")</f>
        <v/>
      </c>
      <c r="N53" s="266" t="str">
        <f>IFERROR(IF('DUOS (t-1)'!N53=0,0,'DUOS (t)'!N53/'DUOS (t-1)'!N53-1),"")</f>
        <v/>
      </c>
      <c r="O53" s="266" t="str">
        <f>IFERROR(IF('DUOS (t-1)'!O53=0,0,'DUOS (t)'!O53/'DUOS (t-1)'!O53-1),"")</f>
        <v/>
      </c>
      <c r="P53" s="266" t="str">
        <f>IFERROR(IF('DUOS (t-1)'!P53=0,0,'DUOS (t)'!P53/'DUOS (t-1)'!P53-1),"")</f>
        <v/>
      </c>
      <c r="Q53" s="266">
        <f>IFERROR(IF('DUOS (t-1)'!Q53=0,0,'DUOS (t)'!Q53/'DUOS (t-1)'!Q53-1),"")</f>
        <v>2.5641025641025772E-2</v>
      </c>
      <c r="R53" s="266" t="str">
        <f>IFERROR(IF('DUOS (t-1)'!R53=0,0,'DUOS (t)'!R53/'DUOS (t-1)'!R53-1),"")</f>
        <v/>
      </c>
      <c r="S53" s="266">
        <f>IFERROR(IF('DUOS (t-1)'!S53=0,0,'DUOS (t)'!S53/'DUOS (t-1)'!S53-1),"")</f>
        <v>2.5641025641025772E-2</v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>
        <f>IFERROR(IF('DUOS (t-1)'!G54=0,0,'DUOS (t)'!G54/'DUOS (t-1)'!G54-1),"")</f>
        <v>2.564102564102555E-2</v>
      </c>
      <c r="H54" s="266" t="str">
        <f>IFERROR(IF('DUOS (t-1)'!H54=0,0,'DUOS (t)'!H54/'DUOS (t-1)'!H54-1),"")</f>
        <v/>
      </c>
      <c r="I54" s="266">
        <f>IFERROR(IF('DUOS (t-1)'!I54=0,0,'DUOS (t)'!I54/'DUOS (t-1)'!I54-1),"")</f>
        <v>2.5641025641025772E-2</v>
      </c>
      <c r="J54" s="266">
        <f>IFERROR(IF('DUOS (t-1)'!J54=0,0,'DUOS (t)'!J54/'DUOS (t-1)'!J54-1),"")</f>
        <v>2.5641025641025772E-2</v>
      </c>
      <c r="K54" s="266">
        <f>IFERROR(IF('DUOS (t-1)'!K54=0,0,'DUOS (t)'!K54/'DUOS (t-1)'!K54-1),"")</f>
        <v>2.5641025641025772E-2</v>
      </c>
      <c r="L54" s="266" t="str">
        <f>IFERROR(IF('DUOS (t-1)'!L54=0,0,'DUOS (t)'!L54/'DUOS (t-1)'!L54-1),"")</f>
        <v/>
      </c>
      <c r="M54" s="266" t="str">
        <f>IFERROR(IF('DUOS (t-1)'!M54=0,0,'DUOS (t)'!M54/'DUOS (t-1)'!M54-1),"")</f>
        <v/>
      </c>
      <c r="N54" s="266" t="str">
        <f>IFERROR(IF('DUOS (t-1)'!N54=0,0,'DUOS (t)'!N54/'DUOS (t-1)'!N54-1),"")</f>
        <v/>
      </c>
      <c r="O54" s="266" t="str">
        <f>IFERROR(IF('DUOS (t-1)'!O54=0,0,'DUOS (t)'!O54/'DUOS (t-1)'!O54-1),"")</f>
        <v/>
      </c>
      <c r="P54" s="266" t="str">
        <f>IFERROR(IF('DUOS (t-1)'!P54=0,0,'DUOS (t)'!P54/'DUOS (t-1)'!P54-1),"")</f>
        <v/>
      </c>
      <c r="Q54" s="266" t="str">
        <f>IFERROR(IF('DUOS (t-1)'!Q54=0,0,'DUOS (t)'!Q54/'DUOS (t-1)'!Q54-1),"")</f>
        <v/>
      </c>
      <c r="R54" s="266" t="str">
        <f>IFERROR(IF('DUOS (t-1)'!R54=0,0,'DUOS (t)'!R54/'DUOS (t-1)'!R54-1),"")</f>
        <v/>
      </c>
      <c r="S54" s="266" t="str">
        <f>IFERROR(IF('DUOS (t-1)'!S54=0,0,'DUOS (t)'!S54/'DUOS (t-1)'!S54-1),"")</f>
        <v/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>
        <f>IFERROR(IF('DUOS (t-1)'!G55=0,0,'DUOS (t)'!G55/'DUOS (t-1)'!G55-1),"")</f>
        <v>2.564102564102555E-2</v>
      </c>
      <c r="H55" s="266" t="str">
        <f>IFERROR(IF('DUOS (t-1)'!H55=0,0,'DUOS (t)'!H55/'DUOS (t-1)'!H55-1),"")</f>
        <v/>
      </c>
      <c r="I55" s="266">
        <f>IFERROR(IF('DUOS (t-1)'!I55=0,0,'DUOS (t)'!I55/'DUOS (t-1)'!I55-1),"")</f>
        <v>2.5641025641025772E-2</v>
      </c>
      <c r="J55" s="266">
        <f>IFERROR(IF('DUOS (t-1)'!J55=0,0,'DUOS (t)'!J55/'DUOS (t-1)'!J55-1),"")</f>
        <v>2.5641025641025772E-2</v>
      </c>
      <c r="K55" s="266">
        <f>IFERROR(IF('DUOS (t-1)'!K55=0,0,'DUOS (t)'!K55/'DUOS (t-1)'!K55-1),"")</f>
        <v>2.5641025641025772E-2</v>
      </c>
      <c r="L55" s="266" t="str">
        <f>IFERROR(IF('DUOS (t-1)'!L55=0,0,'DUOS (t)'!L55/'DUOS (t-1)'!L55-1),"")</f>
        <v/>
      </c>
      <c r="M55" s="266" t="str">
        <f>IFERROR(IF('DUOS (t-1)'!M55=0,0,'DUOS (t)'!M55/'DUOS (t-1)'!M55-1),"")</f>
        <v/>
      </c>
      <c r="N55" s="266" t="str">
        <f>IFERROR(IF('DUOS (t-1)'!N55=0,0,'DUOS (t)'!N55/'DUOS (t-1)'!N55-1),"")</f>
        <v/>
      </c>
      <c r="O55" s="266" t="str">
        <f>IFERROR(IF('DUOS (t-1)'!O55=0,0,'DUOS (t)'!O55/'DUOS (t-1)'!O55-1),"")</f>
        <v/>
      </c>
      <c r="P55" s="266" t="str">
        <f>IFERROR(IF('DUOS (t-1)'!P55=0,0,'DUOS (t)'!P55/'DUOS (t-1)'!P55-1),"")</f>
        <v/>
      </c>
      <c r="Q55" s="266">
        <f>IFERROR(IF('DUOS (t-1)'!Q55=0,0,'DUOS (t)'!Q55/'DUOS (t-1)'!Q55-1),"")</f>
        <v>2.5641025641025772E-2</v>
      </c>
      <c r="R55" s="266" t="str">
        <f>IFERROR(IF('DUOS (t-1)'!R55=0,0,'DUOS (t)'!R55/'DUOS (t-1)'!R55-1),"")</f>
        <v/>
      </c>
      <c r="S55" s="266">
        <f>IFERROR(IF('DUOS (t-1)'!S55=0,0,'DUOS (t)'!S55/'DUOS (t-1)'!S55-1),"")</f>
        <v>2.5641025641025772E-2</v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>
        <f>IFERROR(IF('DUOS (t-1)'!G56=0,0,'DUOS (t)'!G56/'DUOS (t-1)'!G56-1),"")</f>
        <v>2.564102564102555E-2</v>
      </c>
      <c r="H56" s="266" t="str">
        <f>IFERROR(IF('DUOS (t-1)'!H56=0,0,'DUOS (t)'!H56/'DUOS (t-1)'!H56-1),"")</f>
        <v/>
      </c>
      <c r="I56" s="266">
        <f>IFERROR(IF('DUOS (t-1)'!I56=0,0,'DUOS (t)'!I56/'DUOS (t-1)'!I56-1),"")</f>
        <v>2.5641025641025772E-2</v>
      </c>
      <c r="J56" s="266">
        <f>IFERROR(IF('DUOS (t-1)'!J56=0,0,'DUOS (t)'!J56/'DUOS (t-1)'!J56-1),"")</f>
        <v>2.5641025641025772E-2</v>
      </c>
      <c r="K56" s="266">
        <f>IFERROR(IF('DUOS (t-1)'!K56=0,0,'DUOS (t)'!K56/'DUOS (t-1)'!K56-1),"")</f>
        <v>2.5641025641025772E-2</v>
      </c>
      <c r="L56" s="266" t="str">
        <f>IFERROR(IF('DUOS (t-1)'!L56=0,0,'DUOS (t)'!L56/'DUOS (t-1)'!L56-1),"")</f>
        <v/>
      </c>
      <c r="M56" s="266" t="str">
        <f>IFERROR(IF('DUOS (t-1)'!M56=0,0,'DUOS (t)'!M56/'DUOS (t-1)'!M56-1),"")</f>
        <v/>
      </c>
      <c r="N56" s="266" t="str">
        <f>IFERROR(IF('DUOS (t-1)'!N56=0,0,'DUOS (t)'!N56/'DUOS (t-1)'!N56-1),"")</f>
        <v/>
      </c>
      <c r="O56" s="266" t="str">
        <f>IFERROR(IF('DUOS (t-1)'!O56=0,0,'DUOS (t)'!O56/'DUOS (t-1)'!O56-1),"")</f>
        <v/>
      </c>
      <c r="P56" s="266" t="str">
        <f>IFERROR(IF('DUOS (t-1)'!P56=0,0,'DUOS (t)'!P56/'DUOS (t-1)'!P56-1),"")</f>
        <v/>
      </c>
      <c r="Q56" s="266">
        <f>IFERROR(IF('DUOS (t-1)'!Q56=0,0,'DUOS (t)'!Q56/'DUOS (t-1)'!Q56-1),"")</f>
        <v>2.5641025641025772E-2</v>
      </c>
      <c r="R56" s="266" t="str">
        <f>IFERROR(IF('DUOS (t-1)'!R56=0,0,'DUOS (t)'!R56/'DUOS (t-1)'!R56-1),"")</f>
        <v/>
      </c>
      <c r="S56" s="266">
        <f>IFERROR(IF('DUOS (t-1)'!S56=0,0,'DUOS (t)'!S56/'DUOS (t-1)'!S56-1),"")</f>
        <v>2.5641025641025772E-2</v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>
        <f>IFERROR(IF('DUOS (t-1)'!G57=0,0,'DUOS (t)'!G57/'DUOS (t-1)'!G57-1),"")</f>
        <v>2.564102564102555E-2</v>
      </c>
      <c r="H57" s="266" t="str">
        <f>IFERROR(IF('DUOS (t-1)'!H57=0,0,'DUOS (t)'!H57/'DUOS (t-1)'!H57-1),"")</f>
        <v/>
      </c>
      <c r="I57" s="266">
        <f>IFERROR(IF('DUOS (t-1)'!I57=0,0,'DUOS (t)'!I57/'DUOS (t-1)'!I57-1),"")</f>
        <v>2.5641025641025772E-2</v>
      </c>
      <c r="J57" s="266">
        <f>IFERROR(IF('DUOS (t-1)'!J57=0,0,'DUOS (t)'!J57/'DUOS (t-1)'!J57-1),"")</f>
        <v>2.5641025641025772E-2</v>
      </c>
      <c r="K57" s="266">
        <f>IFERROR(IF('DUOS (t-1)'!K57=0,0,'DUOS (t)'!K57/'DUOS (t-1)'!K57-1),"")</f>
        <v>2.5641025641025772E-2</v>
      </c>
      <c r="L57" s="266" t="str">
        <f>IFERROR(IF('DUOS (t-1)'!L57=0,0,'DUOS (t)'!L57/'DUOS (t-1)'!L57-1),"")</f>
        <v/>
      </c>
      <c r="M57" s="266" t="str">
        <f>IFERROR(IF('DUOS (t-1)'!M57=0,0,'DUOS (t)'!M57/'DUOS (t-1)'!M57-1),"")</f>
        <v/>
      </c>
      <c r="N57" s="266" t="str">
        <f>IFERROR(IF('DUOS (t-1)'!N57=0,0,'DUOS (t)'!N57/'DUOS (t-1)'!N57-1),"")</f>
        <v/>
      </c>
      <c r="O57" s="266" t="str">
        <f>IFERROR(IF('DUOS (t-1)'!O57=0,0,'DUOS (t)'!O57/'DUOS (t-1)'!O57-1),"")</f>
        <v/>
      </c>
      <c r="P57" s="266" t="str">
        <f>IFERROR(IF('DUOS (t-1)'!P57=0,0,'DUOS (t)'!P57/'DUOS (t-1)'!P57-1),"")</f>
        <v/>
      </c>
      <c r="Q57" s="266">
        <f>IFERROR(IF('DUOS (t-1)'!Q57=0,0,'DUOS (t)'!Q57/'DUOS (t-1)'!Q57-1),"")</f>
        <v>2.5641025641025772E-2</v>
      </c>
      <c r="R57" s="266" t="str">
        <f>IFERROR(IF('DUOS (t-1)'!R57=0,0,'DUOS (t)'!R57/'DUOS (t-1)'!R57-1),"")</f>
        <v/>
      </c>
      <c r="S57" s="266">
        <f>IFERROR(IF('DUOS (t-1)'!S57=0,0,'DUOS (t)'!S57/'DUOS (t-1)'!S57-1),"")</f>
        <v>2.5641025641025772E-2</v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>
        <f>IFERROR(IF('DUOS (t-1)'!G58=0,0,'DUOS (t)'!G58/'DUOS (t-1)'!G58-1),"")</f>
        <v>2.564102564102555E-2</v>
      </c>
      <c r="H58" s="266" t="str">
        <f>IFERROR(IF('DUOS (t-1)'!H58=0,0,'DUOS (t)'!H58/'DUOS (t-1)'!H58-1),"")</f>
        <v/>
      </c>
      <c r="I58" s="266">
        <f>IFERROR(IF('DUOS (t-1)'!I58=0,0,'DUOS (t)'!I58/'DUOS (t-1)'!I58-1),"")</f>
        <v>2.5641025641025772E-2</v>
      </c>
      <c r="J58" s="266">
        <f>IFERROR(IF('DUOS (t-1)'!J58=0,0,'DUOS (t)'!J58/'DUOS (t-1)'!J58-1),"")</f>
        <v>2.5641025641025772E-2</v>
      </c>
      <c r="K58" s="266">
        <f>IFERROR(IF('DUOS (t-1)'!K58=0,0,'DUOS (t)'!K58/'DUOS (t-1)'!K58-1),"")</f>
        <v>2.5641025641025772E-2</v>
      </c>
      <c r="L58" s="266" t="str">
        <f>IFERROR(IF('DUOS (t-1)'!L58=0,0,'DUOS (t)'!L58/'DUOS (t-1)'!L58-1),"")</f>
        <v/>
      </c>
      <c r="M58" s="266" t="str">
        <f>IFERROR(IF('DUOS (t-1)'!M58=0,0,'DUOS (t)'!M58/'DUOS (t-1)'!M58-1),"")</f>
        <v/>
      </c>
      <c r="N58" s="266" t="str">
        <f>IFERROR(IF('DUOS (t-1)'!N58=0,0,'DUOS (t)'!N58/'DUOS (t-1)'!N58-1),"")</f>
        <v/>
      </c>
      <c r="O58" s="266" t="str">
        <f>IFERROR(IF('DUOS (t-1)'!O58=0,0,'DUOS (t)'!O58/'DUOS (t-1)'!O58-1),"")</f>
        <v/>
      </c>
      <c r="P58" s="266" t="str">
        <f>IFERROR(IF('DUOS (t-1)'!P58=0,0,'DUOS (t)'!P58/'DUOS (t-1)'!P58-1),"")</f>
        <v/>
      </c>
      <c r="Q58" s="266">
        <f>IFERROR(IF('DUOS (t-1)'!Q58=0,0,'DUOS (t)'!Q58/'DUOS (t-1)'!Q58-1),"")</f>
        <v>2.5641025641025772E-2</v>
      </c>
      <c r="R58" s="266" t="str">
        <f>IFERROR(IF('DUOS (t-1)'!R58=0,0,'DUOS (t)'!R58/'DUOS (t-1)'!R58-1),"")</f>
        <v/>
      </c>
      <c r="S58" s="266">
        <f>IFERROR(IF('DUOS (t-1)'!S58=0,0,'DUOS (t)'!S58/'DUOS (t-1)'!S58-1),"")</f>
        <v>2.5641025641025772E-2</v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>
        <f>IFERROR(IF('DUOS (t-1)'!G59=0,0,'DUOS (t)'!G59/'DUOS (t-1)'!G59-1),"")</f>
        <v>2.564102564102555E-2</v>
      </c>
      <c r="H59" s="266" t="str">
        <f>IFERROR(IF('DUOS (t-1)'!H59=0,0,'DUOS (t)'!H59/'DUOS (t-1)'!H59-1),"")</f>
        <v/>
      </c>
      <c r="I59" s="266">
        <f>IFERROR(IF('DUOS (t-1)'!I59=0,0,'DUOS (t)'!I59/'DUOS (t-1)'!I59-1),"")</f>
        <v>2.5641025641025772E-2</v>
      </c>
      <c r="J59" s="266">
        <f>IFERROR(IF('DUOS (t-1)'!J59=0,0,'DUOS (t)'!J59/'DUOS (t-1)'!J59-1),"")</f>
        <v>2.5641025641025772E-2</v>
      </c>
      <c r="K59" s="266">
        <f>IFERROR(IF('DUOS (t-1)'!K59=0,0,'DUOS (t)'!K59/'DUOS (t-1)'!K59-1),"")</f>
        <v>2.5641025641025772E-2</v>
      </c>
      <c r="L59" s="266" t="str">
        <f>IFERROR(IF('DUOS (t-1)'!L59=0,0,'DUOS (t)'!L59/'DUOS (t-1)'!L59-1),"")</f>
        <v/>
      </c>
      <c r="M59" s="266" t="str">
        <f>IFERROR(IF('DUOS (t-1)'!M59=0,0,'DUOS (t)'!M59/'DUOS (t-1)'!M59-1),"")</f>
        <v/>
      </c>
      <c r="N59" s="266" t="str">
        <f>IFERROR(IF('DUOS (t-1)'!N59=0,0,'DUOS (t)'!N59/'DUOS (t-1)'!N59-1),"")</f>
        <v/>
      </c>
      <c r="O59" s="266" t="str">
        <f>IFERROR(IF('DUOS (t-1)'!O59=0,0,'DUOS (t)'!O59/'DUOS (t-1)'!O59-1),"")</f>
        <v/>
      </c>
      <c r="P59" s="266" t="str">
        <f>IFERROR(IF('DUOS (t-1)'!P59=0,0,'DUOS (t)'!P59/'DUOS (t-1)'!P59-1),"")</f>
        <v/>
      </c>
      <c r="Q59" s="266">
        <f>IFERROR(IF('DUOS (t-1)'!Q59=0,0,'DUOS (t)'!Q59/'DUOS (t-1)'!Q59-1),"")</f>
        <v>2.5641025641025772E-2</v>
      </c>
      <c r="R59" s="266" t="str">
        <f>IFERROR(IF('DUOS (t-1)'!R59=0,0,'DUOS (t)'!R59/'DUOS (t-1)'!R59-1),"")</f>
        <v/>
      </c>
      <c r="S59" s="266">
        <f>IFERROR(IF('DUOS (t-1)'!S59=0,0,'DUOS (t)'!S59/'DUOS (t-1)'!S59-1),"")</f>
        <v>2.5641025641025772E-2</v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>
        <f>IFERROR(IF('DUOS (t-1)'!G60=0,0,'DUOS (t)'!G60/'DUOS (t-1)'!G60-1),"")</f>
        <v>2.564102564102555E-2</v>
      </c>
      <c r="H60" s="266" t="str">
        <f>IFERROR(IF('DUOS (t-1)'!H60=0,0,'DUOS (t)'!H60/'DUOS (t-1)'!H60-1),"")</f>
        <v/>
      </c>
      <c r="I60" s="266">
        <f>IFERROR(IF('DUOS (t-1)'!I60=0,0,'DUOS (t)'!I60/'DUOS (t-1)'!I60-1),"")</f>
        <v>2.5641025641025772E-2</v>
      </c>
      <c r="J60" s="266">
        <f>IFERROR(IF('DUOS (t-1)'!J60=0,0,'DUOS (t)'!J60/'DUOS (t-1)'!J60-1),"")</f>
        <v>2.5641025641025772E-2</v>
      </c>
      <c r="K60" s="266">
        <f>IFERROR(IF('DUOS (t-1)'!K60=0,0,'DUOS (t)'!K60/'DUOS (t-1)'!K60-1),"")</f>
        <v>2.5641025641025772E-2</v>
      </c>
      <c r="L60" s="266" t="str">
        <f>IFERROR(IF('DUOS (t-1)'!L60=0,0,'DUOS (t)'!L60/'DUOS (t-1)'!L60-1),"")</f>
        <v/>
      </c>
      <c r="M60" s="266" t="str">
        <f>IFERROR(IF('DUOS (t-1)'!M60=0,0,'DUOS (t)'!M60/'DUOS (t-1)'!M60-1),"")</f>
        <v/>
      </c>
      <c r="N60" s="266" t="str">
        <f>IFERROR(IF('DUOS (t-1)'!N60=0,0,'DUOS (t)'!N60/'DUOS (t-1)'!N60-1),"")</f>
        <v/>
      </c>
      <c r="O60" s="266" t="str">
        <f>IFERROR(IF('DUOS (t-1)'!O60=0,0,'DUOS (t)'!O60/'DUOS (t-1)'!O60-1),"")</f>
        <v/>
      </c>
      <c r="P60" s="266" t="str">
        <f>IFERROR(IF('DUOS (t-1)'!P60=0,0,'DUOS (t)'!P60/'DUOS (t-1)'!P60-1),"")</f>
        <v/>
      </c>
      <c r="Q60" s="266">
        <f>IFERROR(IF('DUOS (t-1)'!Q60=0,0,'DUOS (t)'!Q60/'DUOS (t-1)'!Q60-1),"")</f>
        <v>2.5641025641025772E-2</v>
      </c>
      <c r="R60" s="266" t="str">
        <f>IFERROR(IF('DUOS (t-1)'!R60=0,0,'DUOS (t)'!R60/'DUOS (t-1)'!R60-1),"")</f>
        <v/>
      </c>
      <c r="S60" s="266">
        <f>IFERROR(IF('DUOS (t-1)'!S60=0,0,'DUOS (t)'!S60/'DUOS (t-1)'!S60-1),"")</f>
        <v>2.5641025641025772E-2</v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>
        <f>IFERROR(IF('DUOS (t-1)'!G61=0,0,'DUOS (t)'!G61/'DUOS (t-1)'!G61-1),"")</f>
        <v>2.564102564102555E-2</v>
      </c>
      <c r="H61" s="266" t="str">
        <f>IFERROR(IF('DUOS (t-1)'!H61=0,0,'DUOS (t)'!H61/'DUOS (t-1)'!H61-1),"")</f>
        <v/>
      </c>
      <c r="I61" s="266">
        <f>IFERROR(IF('DUOS (t-1)'!I61=0,0,'DUOS (t)'!I61/'DUOS (t-1)'!I61-1),"")</f>
        <v>2.5641025641025772E-2</v>
      </c>
      <c r="J61" s="266">
        <f>IFERROR(IF('DUOS (t-1)'!J61=0,0,'DUOS (t)'!J61/'DUOS (t-1)'!J61-1),"")</f>
        <v>2.5641025641025772E-2</v>
      </c>
      <c r="K61" s="266">
        <f>IFERROR(IF('DUOS (t-1)'!K61=0,0,'DUOS (t)'!K61/'DUOS (t-1)'!K61-1),"")</f>
        <v>2.5641025641025772E-2</v>
      </c>
      <c r="L61" s="266" t="str">
        <f>IFERROR(IF('DUOS (t-1)'!L61=0,0,'DUOS (t)'!L61/'DUOS (t-1)'!L61-1),"")</f>
        <v/>
      </c>
      <c r="M61" s="266" t="str">
        <f>IFERROR(IF('DUOS (t-1)'!M61=0,0,'DUOS (t)'!M61/'DUOS (t-1)'!M61-1),"")</f>
        <v/>
      </c>
      <c r="N61" s="266" t="str">
        <f>IFERROR(IF('DUOS (t-1)'!N61=0,0,'DUOS (t)'!N61/'DUOS (t-1)'!N61-1),"")</f>
        <v/>
      </c>
      <c r="O61" s="266" t="str">
        <f>IFERROR(IF('DUOS (t-1)'!O61=0,0,'DUOS (t)'!O61/'DUOS (t-1)'!O61-1),"")</f>
        <v/>
      </c>
      <c r="P61" s="266" t="str">
        <f>IFERROR(IF('DUOS (t-1)'!P61=0,0,'DUOS (t)'!P61/'DUOS (t-1)'!P61-1),"")</f>
        <v/>
      </c>
      <c r="Q61" s="266">
        <f>IFERROR(IF('DUOS (t-1)'!Q61=0,0,'DUOS (t)'!Q61/'DUOS (t-1)'!Q61-1),"")</f>
        <v>2.5641025641025772E-2</v>
      </c>
      <c r="R61" s="266" t="str">
        <f>IFERROR(IF('DUOS (t-1)'!R61=0,0,'DUOS (t)'!R61/'DUOS (t-1)'!R61-1),"")</f>
        <v/>
      </c>
      <c r="S61" s="266">
        <f>IFERROR(IF('DUOS (t-1)'!S61=0,0,'DUOS (t)'!S61/'DUOS (t-1)'!S61-1),"")</f>
        <v>2.5641025641025772E-2</v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>
        <f>IFERROR(IF('DUOS (t-1)'!G62=0,0,'DUOS (t)'!G62/'DUOS (t-1)'!G62-1),"")</f>
        <v>2.564102564102555E-2</v>
      </c>
      <c r="H62" s="266" t="str">
        <f>IFERROR(IF('DUOS (t-1)'!H62=0,0,'DUOS (t)'!H62/'DUOS (t-1)'!H62-1),"")</f>
        <v/>
      </c>
      <c r="I62" s="266">
        <f>IFERROR(IF('DUOS (t-1)'!I62=0,0,'DUOS (t)'!I62/'DUOS (t-1)'!I62-1),"")</f>
        <v>2.5641025641025772E-2</v>
      </c>
      <c r="J62" s="266">
        <f>IFERROR(IF('DUOS (t-1)'!J62=0,0,'DUOS (t)'!J62/'DUOS (t-1)'!J62-1),"")</f>
        <v>2.5641025641025772E-2</v>
      </c>
      <c r="K62" s="266">
        <f>IFERROR(IF('DUOS (t-1)'!K62=0,0,'DUOS (t)'!K62/'DUOS (t-1)'!K62-1),"")</f>
        <v>2.5641025641025772E-2</v>
      </c>
      <c r="L62" s="266" t="str">
        <f>IFERROR(IF('DUOS (t-1)'!L62=0,0,'DUOS (t)'!L62/'DUOS (t-1)'!L62-1),"")</f>
        <v/>
      </c>
      <c r="M62" s="266" t="str">
        <f>IFERROR(IF('DUOS (t-1)'!M62=0,0,'DUOS (t)'!M62/'DUOS (t-1)'!M62-1),"")</f>
        <v/>
      </c>
      <c r="N62" s="266" t="str">
        <f>IFERROR(IF('DUOS (t-1)'!N62=0,0,'DUOS (t)'!N62/'DUOS (t-1)'!N62-1),"")</f>
        <v/>
      </c>
      <c r="O62" s="266" t="str">
        <f>IFERROR(IF('DUOS (t-1)'!O62=0,0,'DUOS (t)'!O62/'DUOS (t-1)'!O62-1),"")</f>
        <v/>
      </c>
      <c r="P62" s="266" t="str">
        <f>IFERROR(IF('DUOS (t-1)'!P62=0,0,'DUOS (t)'!P62/'DUOS (t-1)'!P62-1),"")</f>
        <v/>
      </c>
      <c r="Q62" s="266">
        <f>IFERROR(IF('DUOS (t-1)'!Q62=0,0,'DUOS (t)'!Q62/'DUOS (t-1)'!Q62-1),"")</f>
        <v>2.5641025641025772E-2</v>
      </c>
      <c r="R62" s="266" t="str">
        <f>IFERROR(IF('DUOS (t-1)'!R62=0,0,'DUOS (t)'!R62/'DUOS (t-1)'!R62-1),"")</f>
        <v/>
      </c>
      <c r="S62" s="266">
        <f>IFERROR(IF('DUOS (t-1)'!S62=0,0,'DUOS (t)'!S62/'DUOS (t-1)'!S62-1),"")</f>
        <v>2.5641025641025772E-2</v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>
        <f>IFERROR(IF('DUOS (t-1)'!G63=0,0,'DUOS (t)'!G63/'DUOS (t-1)'!G63-1),"")</f>
        <v>2.564102564102555E-2</v>
      </c>
      <c r="H63" s="266" t="str">
        <f>IFERROR(IF('DUOS (t-1)'!H63=0,0,'DUOS (t)'!H63/'DUOS (t-1)'!H63-1),"")</f>
        <v/>
      </c>
      <c r="I63" s="266">
        <f>IFERROR(IF('DUOS (t-1)'!I63=0,0,'DUOS (t)'!I63/'DUOS (t-1)'!I63-1),"")</f>
        <v>2.5641025641025772E-2</v>
      </c>
      <c r="J63" s="266">
        <f>IFERROR(IF('DUOS (t-1)'!J63=0,0,'DUOS (t)'!J63/'DUOS (t-1)'!J63-1),"")</f>
        <v>2.5641025641025772E-2</v>
      </c>
      <c r="K63" s="266">
        <f>IFERROR(IF('DUOS (t-1)'!K63=0,0,'DUOS (t)'!K63/'DUOS (t-1)'!K63-1),"")</f>
        <v>2.5641025641025772E-2</v>
      </c>
      <c r="L63" s="266" t="str">
        <f>IFERROR(IF('DUOS (t-1)'!L63=0,0,'DUOS (t)'!L63/'DUOS (t-1)'!L63-1),"")</f>
        <v/>
      </c>
      <c r="M63" s="266" t="str">
        <f>IFERROR(IF('DUOS (t-1)'!M63=0,0,'DUOS (t)'!M63/'DUOS (t-1)'!M63-1),"")</f>
        <v/>
      </c>
      <c r="N63" s="266" t="str">
        <f>IFERROR(IF('DUOS (t-1)'!N63=0,0,'DUOS (t)'!N63/'DUOS (t-1)'!N63-1),"")</f>
        <v/>
      </c>
      <c r="O63" s="266" t="str">
        <f>IFERROR(IF('DUOS (t-1)'!O63=0,0,'DUOS (t)'!O63/'DUOS (t-1)'!O63-1),"")</f>
        <v/>
      </c>
      <c r="P63" s="266" t="str">
        <f>IFERROR(IF('DUOS (t-1)'!P63=0,0,'DUOS (t)'!P63/'DUOS (t-1)'!P63-1),"")</f>
        <v/>
      </c>
      <c r="Q63" s="266">
        <f>IFERROR(IF('DUOS (t-1)'!Q63=0,0,'DUOS (t)'!Q63/'DUOS (t-1)'!Q63-1),"")</f>
        <v>2.5641025641025772E-2</v>
      </c>
      <c r="R63" s="266" t="str">
        <f>IFERROR(IF('DUOS (t-1)'!R63=0,0,'DUOS (t)'!R63/'DUOS (t-1)'!R63-1),"")</f>
        <v/>
      </c>
      <c r="S63" s="266">
        <f>IFERROR(IF('DUOS (t-1)'!S63=0,0,'DUOS (t)'!S63/'DUOS (t-1)'!S63-1),"")</f>
        <v>2.5641025641025772E-2</v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>
        <f>IFERROR(IF('DUOS (t-1)'!G64=0,0,'DUOS (t)'!G64/'DUOS (t-1)'!G64-1),"")</f>
        <v>2.564102564102555E-2</v>
      </c>
      <c r="H64" s="266" t="str">
        <f>IFERROR(IF('DUOS (t-1)'!H64=0,0,'DUOS (t)'!H64/'DUOS (t-1)'!H64-1),"")</f>
        <v/>
      </c>
      <c r="I64" s="266">
        <f>IFERROR(IF('DUOS (t-1)'!I64=0,0,'DUOS (t)'!I64/'DUOS (t-1)'!I64-1),"")</f>
        <v>2.5641025641025772E-2</v>
      </c>
      <c r="J64" s="266">
        <f>IFERROR(IF('DUOS (t-1)'!J64=0,0,'DUOS (t)'!J64/'DUOS (t-1)'!J64-1),"")</f>
        <v>2.5641025641025772E-2</v>
      </c>
      <c r="K64" s="266">
        <f>IFERROR(IF('DUOS (t-1)'!K64=0,0,'DUOS (t)'!K64/'DUOS (t-1)'!K64-1),"")</f>
        <v>2.5641025641025772E-2</v>
      </c>
      <c r="L64" s="266" t="str">
        <f>IFERROR(IF('DUOS (t-1)'!L64=0,0,'DUOS (t)'!L64/'DUOS (t-1)'!L64-1),"")</f>
        <v/>
      </c>
      <c r="M64" s="266" t="str">
        <f>IFERROR(IF('DUOS (t-1)'!M64=0,0,'DUOS (t)'!M64/'DUOS (t-1)'!M64-1),"")</f>
        <v/>
      </c>
      <c r="N64" s="266" t="str">
        <f>IFERROR(IF('DUOS (t-1)'!N64=0,0,'DUOS (t)'!N64/'DUOS (t-1)'!N64-1),"")</f>
        <v/>
      </c>
      <c r="O64" s="266" t="str">
        <f>IFERROR(IF('DUOS (t-1)'!O64=0,0,'DUOS (t)'!O64/'DUOS (t-1)'!O64-1),"")</f>
        <v/>
      </c>
      <c r="P64" s="266" t="str">
        <f>IFERROR(IF('DUOS (t-1)'!P64=0,0,'DUOS (t)'!P64/'DUOS (t-1)'!P64-1),"")</f>
        <v/>
      </c>
      <c r="Q64" s="266">
        <f>IFERROR(IF('DUOS (t-1)'!Q64=0,0,'DUOS (t)'!Q64/'DUOS (t-1)'!Q64-1),"")</f>
        <v>2.5641025641025772E-2</v>
      </c>
      <c r="R64" s="266" t="str">
        <f>IFERROR(IF('DUOS (t-1)'!R64=0,0,'DUOS (t)'!R64/'DUOS (t-1)'!R64-1),"")</f>
        <v/>
      </c>
      <c r="S64" s="266">
        <f>IFERROR(IF('DUOS (t-1)'!S64=0,0,'DUOS (t)'!S64/'DUOS (t-1)'!S64-1),"")</f>
        <v>2.5641025641025772E-2</v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>
        <f>IFERROR(IF('DUOS (t-1)'!G65=0,0,'DUOS (t)'!G65/'DUOS (t-1)'!G65-1),"")</f>
        <v>0</v>
      </c>
      <c r="H65" s="266">
        <f>IFERROR(IF('DUOS (t-1)'!H65=0,0,'DUOS (t)'!H65/'DUOS (t-1)'!H65-1),"")</f>
        <v>0</v>
      </c>
      <c r="I65" s="266">
        <f>IFERROR(IF('DUOS (t-1)'!I65=0,0,'DUOS (t)'!I65/'DUOS (t-1)'!I65-1),"")</f>
        <v>0</v>
      </c>
      <c r="J65" s="266">
        <f>IFERROR(IF('DUOS (t-1)'!J65=0,0,'DUOS (t)'!J65/'DUOS (t-1)'!J65-1),"")</f>
        <v>0</v>
      </c>
      <c r="K65" s="266">
        <f>IFERROR(IF('DUOS (t-1)'!K65=0,0,'DUOS (t)'!K65/'DUOS (t-1)'!K65-1),"")</f>
        <v>0</v>
      </c>
      <c r="L65" s="266">
        <f>IFERROR(IF('DUOS (t-1)'!L65=0,0,'DUOS (t)'!L65/'DUOS (t-1)'!L65-1),"")</f>
        <v>0</v>
      </c>
      <c r="M65" s="266">
        <f>IFERROR(IF('DUOS (t-1)'!M65=0,0,'DUOS (t)'!M65/'DUOS (t-1)'!M65-1),"")</f>
        <v>0</v>
      </c>
      <c r="N65" s="266">
        <f>IFERROR(IF('DUOS (t-1)'!N65=0,0,'DUOS (t)'!N65/'DUOS (t-1)'!N65-1),"")</f>
        <v>0</v>
      </c>
      <c r="O65" s="266">
        <f>IFERROR(IF('DUOS (t-1)'!O65=0,0,'DUOS (t)'!O65/'DUOS (t-1)'!O65-1),"")</f>
        <v>0</v>
      </c>
      <c r="P65" s="266">
        <f>IFERROR(IF('DUOS (t-1)'!P65=0,0,'DUOS (t)'!P65/'DUOS (t-1)'!P65-1),"")</f>
        <v>0</v>
      </c>
      <c r="Q65" s="266">
        <f>IFERROR(IF('DUOS (t-1)'!Q65=0,0,'DUOS (t)'!Q65/'DUOS (t-1)'!Q65-1),"")</f>
        <v>0</v>
      </c>
      <c r="R65" s="266">
        <f>IFERROR(IF('DUOS (t-1)'!R65=0,0,'DUOS (t)'!R65/'DUOS (t-1)'!R65-1),"")</f>
        <v>0</v>
      </c>
      <c r="S65" s="266">
        <f>IFERROR(IF('DUOS (t-1)'!S65=0,0,'DUOS (t)'!S65/'DUOS (t-1)'!S65-1),"")</f>
        <v>0</v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>
        <f>IFERROR(IF('DUOS (t-1)'!G66=0,0,'DUOS (t)'!G66/'DUOS (t-1)'!G66-1),"")</f>
        <v>0</v>
      </c>
      <c r="H66" s="266">
        <f>IFERROR(IF('DUOS (t-1)'!H66=0,0,'DUOS (t)'!H66/'DUOS (t-1)'!H66-1),"")</f>
        <v>0</v>
      </c>
      <c r="I66" s="266">
        <f>IFERROR(IF('DUOS (t-1)'!I66=0,0,'DUOS (t)'!I66/'DUOS (t-1)'!I66-1),"")</f>
        <v>0</v>
      </c>
      <c r="J66" s="266">
        <f>IFERROR(IF('DUOS (t-1)'!J66=0,0,'DUOS (t)'!J66/'DUOS (t-1)'!J66-1),"")</f>
        <v>0</v>
      </c>
      <c r="K66" s="266">
        <f>IFERROR(IF('DUOS (t-1)'!K66=0,0,'DUOS (t)'!K66/'DUOS (t-1)'!K66-1),"")</f>
        <v>0</v>
      </c>
      <c r="L66" s="266">
        <f>IFERROR(IF('DUOS (t-1)'!L66=0,0,'DUOS (t)'!L66/'DUOS (t-1)'!L66-1),"")</f>
        <v>0</v>
      </c>
      <c r="M66" s="266">
        <f>IFERROR(IF('DUOS (t-1)'!M66=0,0,'DUOS (t)'!M66/'DUOS (t-1)'!M66-1),"")</f>
        <v>0</v>
      </c>
      <c r="N66" s="266">
        <f>IFERROR(IF('DUOS (t-1)'!N66=0,0,'DUOS (t)'!N66/'DUOS (t-1)'!N66-1),"")</f>
        <v>0</v>
      </c>
      <c r="O66" s="266">
        <f>IFERROR(IF('DUOS (t-1)'!O66=0,0,'DUOS (t)'!O66/'DUOS (t-1)'!O66-1),"")</f>
        <v>0</v>
      </c>
      <c r="P66" s="266">
        <f>IFERROR(IF('DUOS (t-1)'!P66=0,0,'DUOS (t)'!P66/'DUOS (t-1)'!P66-1),"")</f>
        <v>0</v>
      </c>
      <c r="Q66" s="266">
        <f>IFERROR(IF('DUOS (t-1)'!Q66=0,0,'DUOS (t)'!Q66/'DUOS (t-1)'!Q66-1),"")</f>
        <v>0</v>
      </c>
      <c r="R66" s="266">
        <f>IFERROR(IF('DUOS (t-1)'!R66=0,0,'DUOS (t)'!R66/'DUOS (t-1)'!R66-1),"")</f>
        <v>0</v>
      </c>
      <c r="S66" s="266">
        <f>IFERROR(IF('DUOS (t-1)'!S66=0,0,'DUOS (t)'!S66/'DUOS (t-1)'!S66-1),"")</f>
        <v>0</v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>
        <f>IFERROR(IF('DUOS (t-1)'!G68=0,0,'DUOS (t)'!G68/'DUOS (t-1)'!G68-1),"")</f>
        <v>2.564102564102555E-2</v>
      </c>
      <c r="H68" s="266" t="str">
        <f>IFERROR(IF('DUOS (t-1)'!H68=0,0,'DUOS (t)'!H68/'DUOS (t-1)'!H68-1),"")</f>
        <v/>
      </c>
      <c r="I68" s="266">
        <f>IFERROR(IF('DUOS (t-1)'!I68=0,0,'DUOS (t)'!I68/'DUOS (t-1)'!I68-1),"")</f>
        <v>2.5641025641025772E-2</v>
      </c>
      <c r="J68" s="266">
        <f>IFERROR(IF('DUOS (t-1)'!J68=0,0,'DUOS (t)'!J68/'DUOS (t-1)'!J68-1),"")</f>
        <v>2.5641025641025772E-2</v>
      </c>
      <c r="K68" s="266">
        <f>IFERROR(IF('DUOS (t-1)'!K68=0,0,'DUOS (t)'!K68/'DUOS (t-1)'!K68-1),"")</f>
        <v>2.5641025641025772E-2</v>
      </c>
      <c r="L68" s="266" t="str">
        <f>IFERROR(IF('DUOS (t-1)'!L68=0,0,'DUOS (t)'!L68/'DUOS (t-1)'!L68-1),"")</f>
        <v/>
      </c>
      <c r="M68" s="266" t="str">
        <f>IFERROR(IF('DUOS (t-1)'!M68=0,0,'DUOS (t)'!M68/'DUOS (t-1)'!M68-1),"")</f>
        <v/>
      </c>
      <c r="N68" s="266" t="str">
        <f>IFERROR(IF('DUOS (t-1)'!N68=0,0,'DUOS (t)'!N68/'DUOS (t-1)'!N68-1),"")</f>
        <v/>
      </c>
      <c r="O68" s="266" t="str">
        <f>IFERROR(IF('DUOS (t-1)'!O68=0,0,'DUOS (t)'!O68/'DUOS (t-1)'!O68-1),"")</f>
        <v/>
      </c>
      <c r="P68" s="266" t="str">
        <f>IFERROR(IF('DUOS (t-1)'!P68=0,0,'DUOS (t)'!P68/'DUOS (t-1)'!P68-1),"")</f>
        <v/>
      </c>
      <c r="Q68" s="266">
        <f>IFERROR(IF('DUOS (t-1)'!Q68=0,0,'DUOS (t)'!Q68/'DUOS (t-1)'!Q68-1),"")</f>
        <v>2.5641025641025772E-2</v>
      </c>
      <c r="R68" s="266" t="str">
        <f>IFERROR(IF('DUOS (t-1)'!R68=0,0,'DUOS (t)'!R68/'DUOS (t-1)'!R68-1),"")</f>
        <v/>
      </c>
      <c r="S68" s="266">
        <f>IFERROR(IF('DUOS (t-1)'!S68=0,0,'DUOS (t)'!S68/'DUOS (t-1)'!S68-1),"")</f>
        <v>2.5641025641025772E-2</v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>
        <f>IFERROR(IF('DUOS (t-1)'!G69=0,0,'DUOS (t)'!G69/'DUOS (t-1)'!G69-1),"")</f>
        <v>2.564102564102555E-2</v>
      </c>
      <c r="H69" s="266" t="str">
        <f>IFERROR(IF('DUOS (t-1)'!H69=0,0,'DUOS (t)'!H69/'DUOS (t-1)'!H69-1),"")</f>
        <v/>
      </c>
      <c r="I69" s="266">
        <f>IFERROR(IF('DUOS (t-1)'!I69=0,0,'DUOS (t)'!I69/'DUOS (t-1)'!I69-1),"")</f>
        <v>2.5641025641025772E-2</v>
      </c>
      <c r="J69" s="266">
        <f>IFERROR(IF('DUOS (t-1)'!J69=0,0,'DUOS (t)'!J69/'DUOS (t-1)'!J69-1),"")</f>
        <v>2.5641025641025772E-2</v>
      </c>
      <c r="K69" s="266">
        <f>IFERROR(IF('DUOS (t-1)'!K69=0,0,'DUOS (t)'!K69/'DUOS (t-1)'!K69-1),"")</f>
        <v>2.5641025641025772E-2</v>
      </c>
      <c r="L69" s="266" t="str">
        <f>IFERROR(IF('DUOS (t-1)'!L69=0,0,'DUOS (t)'!L69/'DUOS (t-1)'!L69-1),"")</f>
        <v/>
      </c>
      <c r="M69" s="266" t="str">
        <f>IFERROR(IF('DUOS (t-1)'!M69=0,0,'DUOS (t)'!M69/'DUOS (t-1)'!M69-1),"")</f>
        <v/>
      </c>
      <c r="N69" s="266" t="str">
        <f>IFERROR(IF('DUOS (t-1)'!N69=0,0,'DUOS (t)'!N69/'DUOS (t-1)'!N69-1),"")</f>
        <v/>
      </c>
      <c r="O69" s="266" t="str">
        <f>IFERROR(IF('DUOS (t-1)'!O69=0,0,'DUOS (t)'!O69/'DUOS (t-1)'!O69-1),"")</f>
        <v/>
      </c>
      <c r="P69" s="266" t="str">
        <f>IFERROR(IF('DUOS (t-1)'!P69=0,0,'DUOS (t)'!P69/'DUOS (t-1)'!P69-1),"")</f>
        <v/>
      </c>
      <c r="Q69" s="266">
        <f>IFERROR(IF('DUOS (t-1)'!Q69=0,0,'DUOS (t)'!Q69/'DUOS (t-1)'!Q69-1),"")</f>
        <v>2.5641025641025772E-2</v>
      </c>
      <c r="R69" s="266" t="str">
        <f>IFERROR(IF('DUOS (t-1)'!R69=0,0,'DUOS (t)'!R69/'DUOS (t-1)'!R69-1),"")</f>
        <v/>
      </c>
      <c r="S69" s="266">
        <f>IFERROR(IF('DUOS (t-1)'!S69=0,0,'DUOS (t)'!S69/'DUOS (t-1)'!S69-1),"")</f>
        <v>2.5641025641025772E-2</v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>
        <f>IFERROR(IF('DUOS (t-1)'!G70=0,0,'DUOS (t)'!G70/'DUOS (t-1)'!G70-1),"")</f>
        <v>2.564102564102555E-2</v>
      </c>
      <c r="H70" s="266" t="str">
        <f>IFERROR(IF('DUOS (t-1)'!H70=0,0,'DUOS (t)'!H70/'DUOS (t-1)'!H70-1),"")</f>
        <v/>
      </c>
      <c r="I70" s="266">
        <f>IFERROR(IF('DUOS (t-1)'!I70=0,0,'DUOS (t)'!I70/'DUOS (t-1)'!I70-1),"")</f>
        <v>2.5641025641025772E-2</v>
      </c>
      <c r="J70" s="266">
        <f>IFERROR(IF('DUOS (t-1)'!J70=0,0,'DUOS (t)'!J70/'DUOS (t-1)'!J70-1),"")</f>
        <v>2.5641025641025772E-2</v>
      </c>
      <c r="K70" s="266">
        <f>IFERROR(IF('DUOS (t-1)'!K70=0,0,'DUOS (t)'!K70/'DUOS (t-1)'!K70-1),"")</f>
        <v>2.5641025641025772E-2</v>
      </c>
      <c r="L70" s="266" t="str">
        <f>IFERROR(IF('DUOS (t-1)'!L70=0,0,'DUOS (t)'!L70/'DUOS (t-1)'!L70-1),"")</f>
        <v/>
      </c>
      <c r="M70" s="266" t="str">
        <f>IFERROR(IF('DUOS (t-1)'!M70=0,0,'DUOS (t)'!M70/'DUOS (t-1)'!M70-1),"")</f>
        <v/>
      </c>
      <c r="N70" s="266" t="str">
        <f>IFERROR(IF('DUOS (t-1)'!N70=0,0,'DUOS (t)'!N70/'DUOS (t-1)'!N70-1),"")</f>
        <v/>
      </c>
      <c r="O70" s="266" t="str">
        <f>IFERROR(IF('DUOS (t-1)'!O70=0,0,'DUOS (t)'!O70/'DUOS (t-1)'!O70-1),"")</f>
        <v/>
      </c>
      <c r="P70" s="266" t="str">
        <f>IFERROR(IF('DUOS (t-1)'!P70=0,0,'DUOS (t)'!P70/'DUOS (t-1)'!P70-1),"")</f>
        <v/>
      </c>
      <c r="Q70" s="266">
        <f>IFERROR(IF('DUOS (t-1)'!Q70=0,0,'DUOS (t)'!Q70/'DUOS (t-1)'!Q70-1),"")</f>
        <v>2.5641025641025772E-2</v>
      </c>
      <c r="R70" s="266" t="str">
        <f>IFERROR(IF('DUOS (t-1)'!R70=0,0,'DUOS (t)'!R70/'DUOS (t-1)'!R70-1),"")</f>
        <v/>
      </c>
      <c r="S70" s="266">
        <f>IFERROR(IF('DUOS (t-1)'!S70=0,0,'DUOS (t)'!S70/'DUOS (t-1)'!S70-1),"")</f>
        <v>2.5641025641025772E-2</v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>
        <f>IFERROR(IF('DUOS (t-1)'!G71=0,0,'DUOS (t)'!G71/'DUOS (t-1)'!G71-1),"")</f>
        <v>-0.90614638632570521</v>
      </c>
      <c r="H71" s="266" t="str">
        <f>IFERROR(IF('DUOS (t-1)'!H71=0,0,'DUOS (t)'!H71/'DUOS (t-1)'!H71-1),"")</f>
        <v/>
      </c>
      <c r="I71" s="266">
        <f>IFERROR(IF('DUOS (t-1)'!I71=0,0,'DUOS (t)'!I71/'DUOS (t-1)'!I71-1),"")</f>
        <v>2.5641025641025772E-2</v>
      </c>
      <c r="J71" s="266">
        <f>IFERROR(IF('DUOS (t-1)'!J71=0,0,'DUOS (t)'!J71/'DUOS (t-1)'!J71-1),"")</f>
        <v>2.5641025641025772E-2</v>
      </c>
      <c r="K71" s="266">
        <f>IFERROR(IF('DUOS (t-1)'!K71=0,0,'DUOS (t)'!K71/'DUOS (t-1)'!K71-1),"")</f>
        <v>2.5641025641025772E-2</v>
      </c>
      <c r="L71" s="266" t="str">
        <f>IFERROR(IF('DUOS (t-1)'!L71=0,0,'DUOS (t)'!L71/'DUOS (t-1)'!L71-1),"")</f>
        <v/>
      </c>
      <c r="M71" s="266" t="str">
        <f>IFERROR(IF('DUOS (t-1)'!M71=0,0,'DUOS (t)'!M71/'DUOS (t-1)'!M71-1),"")</f>
        <v/>
      </c>
      <c r="N71" s="266" t="str">
        <f>IFERROR(IF('DUOS (t-1)'!N71=0,0,'DUOS (t)'!N71/'DUOS (t-1)'!N71-1),"")</f>
        <v/>
      </c>
      <c r="O71" s="266" t="str">
        <f>IFERROR(IF('DUOS (t-1)'!O71=0,0,'DUOS (t)'!O71/'DUOS (t-1)'!O71-1),"")</f>
        <v/>
      </c>
      <c r="P71" s="266" t="str">
        <f>IFERROR(IF('DUOS (t-1)'!P71=0,0,'DUOS (t)'!P71/'DUOS (t-1)'!P71-1),"")</f>
        <v/>
      </c>
      <c r="Q71" s="266">
        <f>IFERROR(IF('DUOS (t-1)'!Q71=0,0,'DUOS (t)'!Q71/'DUOS (t-1)'!Q71-1),"")</f>
        <v>2.5641025641025772E-2</v>
      </c>
      <c r="R71" s="266" t="str">
        <f>IFERROR(IF('DUOS (t-1)'!R71=0,0,'DUOS (t)'!R71/'DUOS (t-1)'!R71-1),"")</f>
        <v/>
      </c>
      <c r="S71" s="266">
        <f>IFERROR(IF('DUOS (t-1)'!S71=0,0,'DUOS (t)'!S71/'DUOS (t-1)'!S71-1),"")</f>
        <v>2.5641025641025772E-2</v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>
        <f>IFERROR(IF('DUOS (t-1)'!G72=0,0,'DUOS (t)'!G72/'DUOS (t-1)'!G72-1),"")</f>
        <v>0</v>
      </c>
      <c r="H72" s="266">
        <f>IFERROR(IF('DUOS (t-1)'!H72=0,0,'DUOS (t)'!H72/'DUOS (t-1)'!H72-1),"")</f>
        <v>0</v>
      </c>
      <c r="I72" s="266">
        <f>IFERROR(IF('DUOS (t-1)'!I72=0,0,'DUOS (t)'!I72/'DUOS (t-1)'!I72-1),"")</f>
        <v>0</v>
      </c>
      <c r="J72" s="266">
        <f>IFERROR(IF('DUOS (t-1)'!J72=0,0,'DUOS (t)'!J72/'DUOS (t-1)'!J72-1),"")</f>
        <v>0</v>
      </c>
      <c r="K72" s="266">
        <f>IFERROR(IF('DUOS (t-1)'!K72=0,0,'DUOS (t)'!K72/'DUOS (t-1)'!K72-1),"")</f>
        <v>0</v>
      </c>
      <c r="L72" s="266">
        <f>IFERROR(IF('DUOS (t-1)'!L72=0,0,'DUOS (t)'!L72/'DUOS (t-1)'!L72-1),"")</f>
        <v>0</v>
      </c>
      <c r="M72" s="266">
        <f>IFERROR(IF('DUOS (t-1)'!M72=0,0,'DUOS (t)'!M72/'DUOS (t-1)'!M72-1),"")</f>
        <v>0</v>
      </c>
      <c r="N72" s="266">
        <f>IFERROR(IF('DUOS (t-1)'!N72=0,0,'DUOS (t)'!N72/'DUOS (t-1)'!N72-1),"")</f>
        <v>0</v>
      </c>
      <c r="O72" s="266">
        <f>IFERROR(IF('DUOS (t-1)'!O72=0,0,'DUOS (t)'!O72/'DUOS (t-1)'!O72-1),"")</f>
        <v>0</v>
      </c>
      <c r="P72" s="266">
        <f>IFERROR(IF('DUOS (t-1)'!P72=0,0,'DUOS (t)'!P72/'DUOS (t-1)'!P72-1),"")</f>
        <v>0</v>
      </c>
      <c r="Q72" s="266">
        <f>IFERROR(IF('DUOS (t-1)'!Q72=0,0,'DUOS (t)'!Q72/'DUOS (t-1)'!Q72-1),"")</f>
        <v>0</v>
      </c>
      <c r="R72" s="266">
        <f>IFERROR(IF('DUOS (t-1)'!R72=0,0,'DUOS (t)'!R72/'DUOS (t-1)'!R72-1),"")</f>
        <v>0</v>
      </c>
      <c r="S72" s="266">
        <f>IFERROR(IF('DUOS (t-1)'!S72=0,0,'DUOS (t)'!S72/'DUOS (t-1)'!S72-1),"")</f>
        <v>0</v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>
        <f>IFERROR(IF('DUOS (t-1)'!G73=0,0,'DUOS (t)'!G73/'DUOS (t-1)'!G73-1),"")</f>
        <v>0</v>
      </c>
      <c r="H73" s="266">
        <f>IFERROR(IF('DUOS (t-1)'!H73=0,0,'DUOS (t)'!H73/'DUOS (t-1)'!H73-1),"")</f>
        <v>0</v>
      </c>
      <c r="I73" s="266">
        <f>IFERROR(IF('DUOS (t-1)'!I73=0,0,'DUOS (t)'!I73/'DUOS (t-1)'!I73-1),"")</f>
        <v>0</v>
      </c>
      <c r="J73" s="266">
        <f>IFERROR(IF('DUOS (t-1)'!J73=0,0,'DUOS (t)'!J73/'DUOS (t-1)'!J73-1),"")</f>
        <v>0</v>
      </c>
      <c r="K73" s="266">
        <f>IFERROR(IF('DUOS (t-1)'!K73=0,0,'DUOS (t)'!K73/'DUOS (t-1)'!K73-1),"")</f>
        <v>0</v>
      </c>
      <c r="L73" s="266">
        <f>IFERROR(IF('DUOS (t-1)'!L73=0,0,'DUOS (t)'!L73/'DUOS (t-1)'!L73-1),"")</f>
        <v>0</v>
      </c>
      <c r="M73" s="266">
        <f>IFERROR(IF('DUOS (t-1)'!M73=0,0,'DUOS (t)'!M73/'DUOS (t-1)'!M73-1),"")</f>
        <v>0</v>
      </c>
      <c r="N73" s="266">
        <f>IFERROR(IF('DUOS (t-1)'!N73=0,0,'DUOS (t)'!N73/'DUOS (t-1)'!N73-1),"")</f>
        <v>0</v>
      </c>
      <c r="O73" s="266">
        <f>IFERROR(IF('DUOS (t-1)'!O73=0,0,'DUOS (t)'!O73/'DUOS (t-1)'!O73-1),"")</f>
        <v>0</v>
      </c>
      <c r="P73" s="266">
        <f>IFERROR(IF('DUOS (t-1)'!P73=0,0,'DUOS (t)'!P73/'DUOS (t-1)'!P73-1),"")</f>
        <v>0</v>
      </c>
      <c r="Q73" s="266">
        <f>IFERROR(IF('DUOS (t-1)'!Q73=0,0,'DUOS (t)'!Q73/'DUOS (t-1)'!Q73-1),"")</f>
        <v>0</v>
      </c>
      <c r="R73" s="266">
        <f>IFERROR(IF('DUOS (t-1)'!R73=0,0,'DUOS (t)'!R73/'DUOS (t-1)'!R73-1),"")</f>
        <v>0</v>
      </c>
      <c r="S73" s="266">
        <f>IFERROR(IF('DUOS (t-1)'!S73=0,0,'DUOS (t)'!S73/'DUOS (t-1)'!S73-1),"")</f>
        <v>0</v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 t="str">
        <f>IFERROR(IF('DUOS (t-1)'!G75=0,0,'DUOS (t)'!G75/'DUOS (t-1)'!G75-1),"")</f>
        <v/>
      </c>
      <c r="H75" s="266">
        <f>IFERROR(IF('DUOS (t-1)'!H75=0,0,'DUOS (t)'!H75/'DUOS (t-1)'!H75-1),"")</f>
        <v>2.564102564102555E-2</v>
      </c>
      <c r="I75" s="266" t="str">
        <f>IFERROR(IF('DUOS (t-1)'!I75=0,0,'DUOS (t)'!I75/'DUOS (t-1)'!I75-1),"")</f>
        <v/>
      </c>
      <c r="J75" s="266" t="str">
        <f>IFERROR(IF('DUOS (t-1)'!J75=0,0,'DUOS (t)'!J75/'DUOS (t-1)'!J75-1),"")</f>
        <v/>
      </c>
      <c r="K75" s="266" t="str">
        <f>IFERROR(IF('DUOS (t-1)'!K75=0,0,'DUOS (t)'!K75/'DUOS (t-1)'!K75-1),"")</f>
        <v/>
      </c>
      <c r="L75" s="266" t="str">
        <f>IFERROR(IF('DUOS (t-1)'!L75=0,0,'DUOS (t)'!L75/'DUOS (t-1)'!L75-1),"")</f>
        <v/>
      </c>
      <c r="M75" s="266" t="str">
        <f>IFERROR(IF('DUOS (t-1)'!M75=0,0,'DUOS (t)'!M75/'DUOS (t-1)'!M75-1),"")</f>
        <v/>
      </c>
      <c r="N75" s="266" t="str">
        <f>IFERROR(IF('DUOS (t-1)'!N75=0,0,'DUOS (t)'!N75/'DUOS (t-1)'!N75-1),"")</f>
        <v/>
      </c>
      <c r="O75" s="266" t="str">
        <f>IFERROR(IF('DUOS (t-1)'!O75=0,0,'DUOS (t)'!O75/'DUOS (t-1)'!O75-1),"")</f>
        <v/>
      </c>
      <c r="P75" s="266" t="str">
        <f>IFERROR(IF('DUOS (t-1)'!P75=0,0,'DUOS (t)'!P75/'DUOS (t-1)'!P75-1),"")</f>
        <v/>
      </c>
      <c r="Q75" s="266" t="str">
        <f>IFERROR(IF('DUOS (t-1)'!Q75=0,0,'DUOS (t)'!Q75/'DUOS (t-1)'!Q75-1),"")</f>
        <v/>
      </c>
      <c r="R75" s="266" t="str">
        <f>IFERROR(IF('DUOS (t-1)'!R75=0,0,'DUOS (t)'!R75/'DUOS (t-1)'!R75-1),"")</f>
        <v/>
      </c>
      <c r="S75" s="266" t="str">
        <f>IFERROR(IF('DUOS (t-1)'!S75=0,0,'DUOS (t)'!S75/'DUOS (t-1)'!S75-1),"")</f>
        <v/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 t="str">
        <f>IFERROR(IF('DUOS (t-1)'!G76=0,0,'DUOS (t)'!G76/'DUOS (t-1)'!G76-1),"")</f>
        <v/>
      </c>
      <c r="H76" s="266">
        <f>IFERROR(IF('DUOS (t-1)'!H76=0,0,'DUOS (t)'!H76/'DUOS (t-1)'!H76-1),"")</f>
        <v>2.564102564102555E-2</v>
      </c>
      <c r="I76" s="266" t="str">
        <f>IFERROR(IF('DUOS (t-1)'!I76=0,0,'DUOS (t)'!I76/'DUOS (t-1)'!I76-1),"")</f>
        <v/>
      </c>
      <c r="J76" s="266" t="str">
        <f>IFERROR(IF('DUOS (t-1)'!J76=0,0,'DUOS (t)'!J76/'DUOS (t-1)'!J76-1),"")</f>
        <v/>
      </c>
      <c r="K76" s="266" t="str">
        <f>IFERROR(IF('DUOS (t-1)'!K76=0,0,'DUOS (t)'!K76/'DUOS (t-1)'!K76-1),"")</f>
        <v/>
      </c>
      <c r="L76" s="266" t="str">
        <f>IFERROR(IF('DUOS (t-1)'!L76=0,0,'DUOS (t)'!L76/'DUOS (t-1)'!L76-1),"")</f>
        <v/>
      </c>
      <c r="M76" s="266" t="str">
        <f>IFERROR(IF('DUOS (t-1)'!M76=0,0,'DUOS (t)'!M76/'DUOS (t-1)'!M76-1),"")</f>
        <v/>
      </c>
      <c r="N76" s="266" t="str">
        <f>IFERROR(IF('DUOS (t-1)'!N76=0,0,'DUOS (t)'!N76/'DUOS (t-1)'!N76-1),"")</f>
        <v/>
      </c>
      <c r="O76" s="266" t="str">
        <f>IFERROR(IF('DUOS (t-1)'!O76=0,0,'DUOS (t)'!O76/'DUOS (t-1)'!O76-1),"")</f>
        <v/>
      </c>
      <c r="P76" s="266" t="str">
        <f>IFERROR(IF('DUOS (t-1)'!P76=0,0,'DUOS (t)'!P76/'DUOS (t-1)'!P76-1),"")</f>
        <v/>
      </c>
      <c r="Q76" s="266" t="str">
        <f>IFERROR(IF('DUOS (t-1)'!Q76=0,0,'DUOS (t)'!Q76/'DUOS (t-1)'!Q76-1),"")</f>
        <v/>
      </c>
      <c r="R76" s="266" t="str">
        <f>IFERROR(IF('DUOS (t-1)'!R76=0,0,'DUOS (t)'!R76/'DUOS (t-1)'!R76-1),"")</f>
        <v/>
      </c>
      <c r="S76" s="266" t="str">
        <f>IFERROR(IF('DUOS (t-1)'!S76=0,0,'DUOS (t)'!S76/'DUOS (t-1)'!S76-1),"")</f>
        <v/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 t="str">
        <f>IFERROR(IF('DUOS (t-1)'!G77=0,0,'DUOS (t)'!G77/'DUOS (t-1)'!G77-1),"")</f>
        <v/>
      </c>
      <c r="H77" s="266" t="str">
        <f>IFERROR(IF('DUOS (t-1)'!H77=0,0,'DUOS (t)'!H77/'DUOS (t-1)'!H77-1),"")</f>
        <v/>
      </c>
      <c r="I77" s="266" t="str">
        <f>IFERROR(IF('DUOS (t-1)'!I77=0,0,'DUOS (t)'!I77/'DUOS (t-1)'!I77-1),"")</f>
        <v/>
      </c>
      <c r="J77" s="266" t="str">
        <f>IFERROR(IF('DUOS (t-1)'!J77=0,0,'DUOS (t)'!J77/'DUOS (t-1)'!J77-1),"")</f>
        <v/>
      </c>
      <c r="K77" s="266" t="str">
        <f>IFERROR(IF('DUOS (t-1)'!K77=0,0,'DUOS (t)'!K77/'DUOS (t-1)'!K77-1),"")</f>
        <v/>
      </c>
      <c r="L77" s="266">
        <f>IFERROR(IF('DUOS (t-1)'!L77=0,0,'DUOS (t)'!L77/'DUOS (t-1)'!L77-1),"")</f>
        <v>-4.7619047619047672E-2</v>
      </c>
      <c r="M77" s="266">
        <f>IFERROR(IF('DUOS (t-1)'!M77=0,0,'DUOS (t)'!M77/'DUOS (t-1)'!M77-1),"")</f>
        <v>-3.8461538461538436E-2</v>
      </c>
      <c r="N77" s="266" t="str">
        <f>IFERROR(IF('DUOS (t-1)'!N77=0,0,'DUOS (t)'!N77/'DUOS (t-1)'!N77-1),"")</f>
        <v/>
      </c>
      <c r="O77" s="266" t="str">
        <f>IFERROR(IF('DUOS (t-1)'!O77=0,0,'DUOS (t)'!O77/'DUOS (t-1)'!O77-1),"")</f>
        <v/>
      </c>
      <c r="P77" s="266" t="str">
        <f>IFERROR(IF('DUOS (t-1)'!P77=0,0,'DUOS (t)'!P77/'DUOS (t-1)'!P77-1),"")</f>
        <v/>
      </c>
      <c r="Q77" s="266" t="str">
        <f>IFERROR(IF('DUOS (t-1)'!Q77=0,0,'DUOS (t)'!Q77/'DUOS (t-1)'!Q77-1),"")</f>
        <v/>
      </c>
      <c r="R77" s="266" t="str">
        <f>IFERROR(IF('DUOS (t-1)'!R77=0,0,'DUOS (t)'!R77/'DUOS (t-1)'!R77-1),"")</f>
        <v/>
      </c>
      <c r="S77" s="266" t="str">
        <f>IFERROR(IF('DUOS (t-1)'!S77=0,0,'DUOS (t)'!S77/'DUOS (t-1)'!S77-1),"")</f>
        <v/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 t="str">
        <f>IFERROR(IF('DUOS (t-1)'!G78=0,0,'DUOS (t)'!G78/'DUOS (t-1)'!G78-1),"")</f>
        <v/>
      </c>
      <c r="H78" s="266">
        <f>IFERROR(IF('DUOS (t-1)'!H78=0,0,'DUOS (t)'!H78/'DUOS (t-1)'!H78-1),"")</f>
        <v>2.564102564102555E-2</v>
      </c>
      <c r="I78" s="266" t="str">
        <f>IFERROR(IF('DUOS (t-1)'!I78=0,0,'DUOS (t)'!I78/'DUOS (t-1)'!I78-1),"")</f>
        <v/>
      </c>
      <c r="J78" s="266" t="str">
        <f>IFERROR(IF('DUOS (t-1)'!J78=0,0,'DUOS (t)'!J78/'DUOS (t-1)'!J78-1),"")</f>
        <v/>
      </c>
      <c r="K78" s="266" t="str">
        <f>IFERROR(IF('DUOS (t-1)'!K78=0,0,'DUOS (t)'!K78/'DUOS (t-1)'!K78-1),"")</f>
        <v/>
      </c>
      <c r="L78" s="266" t="str">
        <f>IFERROR(IF('DUOS (t-1)'!L78=0,0,'DUOS (t)'!L78/'DUOS (t-1)'!L78-1),"")</f>
        <v/>
      </c>
      <c r="M78" s="266" t="str">
        <f>IFERROR(IF('DUOS (t-1)'!M78=0,0,'DUOS (t)'!M78/'DUOS (t-1)'!M78-1),"")</f>
        <v/>
      </c>
      <c r="N78" s="266" t="str">
        <f>IFERROR(IF('DUOS (t-1)'!N78=0,0,'DUOS (t)'!N78/'DUOS (t-1)'!N78-1),"")</f>
        <v/>
      </c>
      <c r="O78" s="266" t="str">
        <f>IFERROR(IF('DUOS (t-1)'!O78=0,0,'DUOS (t)'!O78/'DUOS (t-1)'!O78-1),"")</f>
        <v/>
      </c>
      <c r="P78" s="266" t="str">
        <f>IFERROR(IF('DUOS (t-1)'!P78=0,0,'DUOS (t)'!P78/'DUOS (t-1)'!P78-1),"")</f>
        <v/>
      </c>
      <c r="Q78" s="266" t="str">
        <f>IFERROR(IF('DUOS (t-1)'!Q78=0,0,'DUOS (t)'!Q78/'DUOS (t-1)'!Q78-1),"")</f>
        <v/>
      </c>
      <c r="R78" s="266" t="str">
        <f>IFERROR(IF('DUOS (t-1)'!R78=0,0,'DUOS (t)'!R78/'DUOS (t-1)'!R78-1),"")</f>
        <v/>
      </c>
      <c r="S78" s="266" t="str">
        <f>IFERROR(IF('DUOS (t-1)'!S78=0,0,'DUOS (t)'!S78/'DUOS (t-1)'!S78-1),"")</f>
        <v/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IFERROR(IF('DUOS (t-1)'!G79=0,0,'DUOS (t)'!G79/'DUOS (t-1)'!G79-1),"")</f>
        <v>0</v>
      </c>
      <c r="H79" s="266">
        <f>IFERROR(IF('DUOS (t-1)'!H79=0,0,'DUOS (t)'!H79/'DUOS (t-1)'!H79-1),"")</f>
        <v>0</v>
      </c>
      <c r="I79" s="266">
        <f>IFERROR(IF('DUOS (t-1)'!I79=0,0,'DUOS (t)'!I79/'DUOS (t-1)'!I79-1),"")</f>
        <v>0</v>
      </c>
      <c r="J79" s="266">
        <f>IFERROR(IF('DUOS (t-1)'!J79=0,0,'DUOS (t)'!J79/'DUOS (t-1)'!J79-1),"")</f>
        <v>0</v>
      </c>
      <c r="K79" s="266">
        <f>IFERROR(IF('DUOS (t-1)'!K79=0,0,'DUOS (t)'!K79/'DUOS (t-1)'!K79-1),"")</f>
        <v>0</v>
      </c>
      <c r="L79" s="266">
        <f>IFERROR(IF('DUOS (t-1)'!L79=0,0,'DUOS (t)'!L79/'DUOS (t-1)'!L79-1),"")</f>
        <v>0</v>
      </c>
      <c r="M79" s="266">
        <f>IFERROR(IF('DUOS (t-1)'!M79=0,0,'DUOS (t)'!M79/'DUOS (t-1)'!M79-1),"")</f>
        <v>0</v>
      </c>
      <c r="N79" s="266">
        <f>IFERROR(IF('DUOS (t-1)'!N79=0,0,'DUOS (t)'!N79/'DUOS (t-1)'!N79-1),"")</f>
        <v>0</v>
      </c>
      <c r="O79" s="266">
        <f>IFERROR(IF('DUOS (t-1)'!O79=0,0,'DUOS (t)'!O79/'DUOS (t-1)'!O79-1),"")</f>
        <v>0</v>
      </c>
      <c r="P79" s="266">
        <f>IFERROR(IF('DUOS (t-1)'!P79=0,0,'DUOS (t)'!P79/'DUOS (t-1)'!P79-1),"")</f>
        <v>0</v>
      </c>
      <c r="Q79" s="266">
        <f>IFERROR(IF('DUOS (t-1)'!Q79=0,0,'DUOS (t)'!Q79/'DUOS (t-1)'!Q79-1),"")</f>
        <v>0</v>
      </c>
      <c r="R79" s="266">
        <f>IFERROR(IF('DUOS (t-1)'!R79=0,0,'DUOS (t)'!R79/'DUOS (t-1)'!R79-1),"")</f>
        <v>0</v>
      </c>
      <c r="S79" s="266">
        <f>IFERROR(IF('DUOS (t-1)'!S79=0,0,'DUOS (t)'!S79/'DUOS (t-1)'!S79-1),"")</f>
        <v>0</v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>
        <f>IFERROR(IF('DUOS (t-1)'!G80=0,0,'DUOS (t)'!G80/'DUOS (t-1)'!G80-1),"")</f>
        <v>0</v>
      </c>
      <c r="H80" s="266">
        <f>IFERROR(IF('DUOS (t-1)'!H80=0,0,'DUOS (t)'!H80/'DUOS (t-1)'!H80-1),"")</f>
        <v>0</v>
      </c>
      <c r="I80" s="266">
        <f>IFERROR(IF('DUOS (t-1)'!I80=0,0,'DUOS (t)'!I80/'DUOS (t-1)'!I80-1),"")</f>
        <v>0</v>
      </c>
      <c r="J80" s="266">
        <f>IFERROR(IF('DUOS (t-1)'!J80=0,0,'DUOS (t)'!J80/'DUOS (t-1)'!J80-1),"")</f>
        <v>0</v>
      </c>
      <c r="K80" s="266">
        <f>IFERROR(IF('DUOS (t-1)'!K80=0,0,'DUOS (t)'!K80/'DUOS (t-1)'!K80-1),"")</f>
        <v>0</v>
      </c>
      <c r="L80" s="266">
        <f>IFERROR(IF('DUOS (t-1)'!L80=0,0,'DUOS (t)'!L80/'DUOS (t-1)'!L80-1),"")</f>
        <v>0</v>
      </c>
      <c r="M80" s="266">
        <f>IFERROR(IF('DUOS (t-1)'!M80=0,0,'DUOS (t)'!M80/'DUOS (t-1)'!M80-1),"")</f>
        <v>0</v>
      </c>
      <c r="N80" s="266">
        <f>IFERROR(IF('DUOS (t-1)'!N80=0,0,'DUOS (t)'!N80/'DUOS (t-1)'!N80-1),"")</f>
        <v>0</v>
      </c>
      <c r="O80" s="266">
        <f>IFERROR(IF('DUOS (t-1)'!O80=0,0,'DUOS (t)'!O80/'DUOS (t-1)'!O80-1),"")</f>
        <v>0</v>
      </c>
      <c r="P80" s="266">
        <f>IFERROR(IF('DUOS (t-1)'!P80=0,0,'DUOS (t)'!P80/'DUOS (t-1)'!P80-1),"")</f>
        <v>0</v>
      </c>
      <c r="Q80" s="266">
        <f>IFERROR(IF('DUOS (t-1)'!Q80=0,0,'DUOS (t)'!Q80/'DUOS (t-1)'!Q80-1),"")</f>
        <v>0</v>
      </c>
      <c r="R80" s="266">
        <f>IFERROR(IF('DUOS (t-1)'!R80=0,0,'DUOS (t)'!R80/'DUOS (t-1)'!R80-1),"")</f>
        <v>0</v>
      </c>
      <c r="S80" s="266">
        <f>IFERROR(IF('DUOS (t-1)'!S80=0,0,'DUOS (t)'!S80/'DUOS (t-1)'!S80-1),"")</f>
        <v>0</v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101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179" priority="46" operator="equal">
      <formula>""</formula>
    </cfRule>
    <cfRule type="expression" dxfId="178" priority="47">
      <formula>$G$7=""</formula>
    </cfRule>
  </conditionalFormatting>
  <conditionalFormatting sqref="T15:W15">
    <cfRule type="cellIs" dxfId="177" priority="39" operator="equal">
      <formula>""</formula>
    </cfRule>
    <cfRule type="expression" dxfId="176" priority="40">
      <formula>$G$7=""</formula>
    </cfRule>
  </conditionalFormatting>
  <conditionalFormatting sqref="X15:AA15">
    <cfRule type="cellIs" dxfId="175" priority="37" operator="equal">
      <formula>""</formula>
    </cfRule>
    <cfRule type="expression" dxfId="174" priority="38">
      <formula>$G$7=""</formula>
    </cfRule>
  </conditionalFormatting>
  <conditionalFormatting sqref="G16:S28">
    <cfRule type="cellIs" dxfId="173" priority="35" operator="equal">
      <formula>""</formula>
    </cfRule>
    <cfRule type="expression" dxfId="172" priority="36">
      <formula>$G$7=""</formula>
    </cfRule>
  </conditionalFormatting>
  <conditionalFormatting sqref="T16:W28">
    <cfRule type="cellIs" dxfId="171" priority="33" operator="equal">
      <formula>""</formula>
    </cfRule>
    <cfRule type="expression" dxfId="170" priority="34">
      <formula>$G$7=""</formula>
    </cfRule>
  </conditionalFormatting>
  <conditionalFormatting sqref="X16:AA28">
    <cfRule type="cellIs" dxfId="169" priority="31" operator="equal">
      <formula>""</formula>
    </cfRule>
    <cfRule type="expression" dxfId="168" priority="32">
      <formula>$G$7=""</formula>
    </cfRule>
  </conditionalFormatting>
  <conditionalFormatting sqref="G30:S33">
    <cfRule type="cellIs" dxfId="167" priority="29" operator="equal">
      <formula>""</formula>
    </cfRule>
    <cfRule type="expression" dxfId="166" priority="30">
      <formula>$G$7=""</formula>
    </cfRule>
  </conditionalFormatting>
  <conditionalFormatting sqref="T30:W33">
    <cfRule type="cellIs" dxfId="165" priority="27" operator="equal">
      <formula>""</formula>
    </cfRule>
    <cfRule type="expression" dxfId="164" priority="28">
      <formula>$G$7=""</formula>
    </cfRule>
  </conditionalFormatting>
  <conditionalFormatting sqref="X30:AA33">
    <cfRule type="cellIs" dxfId="163" priority="25" operator="equal">
      <formula>""</formula>
    </cfRule>
    <cfRule type="expression" dxfId="162" priority="26">
      <formula>$G$7=""</formula>
    </cfRule>
  </conditionalFormatting>
  <conditionalFormatting sqref="G68:S73">
    <cfRule type="cellIs" dxfId="161" priority="11" operator="equal">
      <formula>""</formula>
    </cfRule>
    <cfRule type="expression" dxfId="160" priority="12">
      <formula>$G$7=""</formula>
    </cfRule>
  </conditionalFormatting>
  <conditionalFormatting sqref="T68:W73">
    <cfRule type="cellIs" dxfId="159" priority="9" operator="equal">
      <formula>""</formula>
    </cfRule>
    <cfRule type="expression" dxfId="158" priority="10">
      <formula>$G$7=""</formula>
    </cfRule>
  </conditionalFormatting>
  <conditionalFormatting sqref="X68:AA73">
    <cfRule type="cellIs" dxfId="157" priority="7" operator="equal">
      <formula>""</formula>
    </cfRule>
    <cfRule type="expression" dxfId="156" priority="8">
      <formula>$G$7=""</formula>
    </cfRule>
  </conditionalFormatting>
  <conditionalFormatting sqref="G75:S80">
    <cfRule type="cellIs" dxfId="155" priority="5" operator="equal">
      <formula>""</formula>
    </cfRule>
    <cfRule type="expression" dxfId="154" priority="6">
      <formula>$G$7=""</formula>
    </cfRule>
  </conditionalFormatting>
  <conditionalFormatting sqref="T75:W80">
    <cfRule type="cellIs" dxfId="153" priority="3" operator="equal">
      <formula>""</formula>
    </cfRule>
    <cfRule type="expression" dxfId="152" priority="4">
      <formula>$G$7=""</formula>
    </cfRule>
  </conditionalFormatting>
  <conditionalFormatting sqref="X75:AA80">
    <cfRule type="cellIs" dxfId="151" priority="1" operator="equal">
      <formula>""</formula>
    </cfRule>
    <cfRule type="expression" dxfId="150" priority="2">
      <formula>$G$7=""</formula>
    </cfRule>
  </conditionalFormatting>
  <dataValidations disablePrompts="1"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G8" sqref="G8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161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162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 t="str">
        <f>IFERROR(IF('TUOS (t-1)'!G15=0,0,'TUOS (t)'!G15/'TUOS (t-1)'!G15-1),"")</f>
        <v/>
      </c>
      <c r="H15" s="266" t="str">
        <f>IFERROR(IF('TUOS (t-1)'!H15=0,0,'TUOS (t)'!H15/'TUOS (t-1)'!H15-1),"")</f>
        <v/>
      </c>
      <c r="I15" s="266" t="str">
        <f>IFERROR(IF('TUOS (t-1)'!I15=0,0,'TUOS (t)'!I15/'TUOS (t-1)'!I15-1),"")</f>
        <v/>
      </c>
      <c r="J15" s="266" t="str">
        <f>IFERROR(IF('TUOS (t-1)'!J15=0,0,'TUOS (t)'!J15/'TUOS (t-1)'!J15-1),"")</f>
        <v/>
      </c>
      <c r="K15" s="266" t="str">
        <f>IFERROR(IF('TUOS (t-1)'!K15=0,0,'TUOS (t)'!K15/'TUOS (t-1)'!K15-1),"")</f>
        <v/>
      </c>
      <c r="L15" s="266">
        <f>IFERROR(IF('TUOS (t-1)'!L15=0,0,'TUOS (t)'!L15/'TUOS (t-1)'!L15-1),"")</f>
        <v>2.5641025641025772E-2</v>
      </c>
      <c r="M15" s="266">
        <f>IFERROR(IF('TUOS (t-1)'!M15=0,0,'TUOS (t)'!M15/'TUOS (t-1)'!M15-1),"")</f>
        <v>2.564102564102555E-2</v>
      </c>
      <c r="N15" s="266" t="str">
        <f>IFERROR(IF('TUOS (t-1)'!N15=0,0,'TUOS (t)'!N15/'TUOS (t-1)'!N15-1),"")</f>
        <v/>
      </c>
      <c r="O15" s="266" t="str">
        <f>IFERROR(IF('TUOS (t-1)'!O15=0,0,'TUOS (t)'!O15/'TUOS (t-1)'!O15-1),"")</f>
        <v/>
      </c>
      <c r="P15" s="266" t="str">
        <f>IFERROR(IF('TUOS (t-1)'!P15=0,0,'TUOS (t)'!P15/'TUOS (t-1)'!P15-1),"")</f>
        <v/>
      </c>
      <c r="Q15" s="266" t="str">
        <f>IFERROR(IF('TUOS (t-1)'!Q15=0,0,'TUOS (t)'!Q15/'TUOS (t-1)'!Q15-1),"")</f>
        <v/>
      </c>
      <c r="R15" s="266" t="str">
        <f>IFERROR(IF('TUOS (t-1)'!R15=0,0,'TUOS (t)'!R15/'TUOS (t-1)'!R15-1),"")</f>
        <v/>
      </c>
      <c r="S15" s="266" t="str">
        <f>IFERROR(IF('TUOS (t-1)'!S15=0,0,'TUOS (t)'!S15/'TUOS (t-1)'!S15-1),"")</f>
        <v/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 t="str">
        <f>IFERROR(IF('TUOS (t-1)'!G16=0,0,'TUOS (t)'!G16/'TUOS (t-1)'!G16-1),"")</f>
        <v/>
      </c>
      <c r="H16" s="266" t="str">
        <f>IFERROR(IF('TUOS (t-1)'!H16=0,0,'TUOS (t)'!H16/'TUOS (t-1)'!H16-1),"")</f>
        <v/>
      </c>
      <c r="I16" s="266">
        <f>IFERROR(IF('TUOS (t-1)'!I16=0,0,'TUOS (t)'!I16/'TUOS (t-1)'!I16-1),"")</f>
        <v>2.5641025641025772E-2</v>
      </c>
      <c r="J16" s="266">
        <f>IFERROR(IF('TUOS (t-1)'!J16=0,0,'TUOS (t)'!J16/'TUOS (t-1)'!J16-1),"")</f>
        <v>2.5641025641025772E-2</v>
      </c>
      <c r="K16" s="266">
        <f>IFERROR(IF('TUOS (t-1)'!K16=0,0,'TUOS (t)'!K16/'TUOS (t-1)'!K16-1),"")</f>
        <v>2.5641025641025772E-2</v>
      </c>
      <c r="L16" s="266" t="str">
        <f>IFERROR(IF('TUOS (t-1)'!L16=0,0,'TUOS (t)'!L16/'TUOS (t-1)'!L16-1),"")</f>
        <v/>
      </c>
      <c r="M16" s="266" t="str">
        <f>IFERROR(IF('TUOS (t-1)'!M16=0,0,'TUOS (t)'!M16/'TUOS (t-1)'!M16-1),"")</f>
        <v/>
      </c>
      <c r="N16" s="266" t="str">
        <f>IFERROR(IF('TUOS (t-1)'!N16=0,0,'TUOS (t)'!N16/'TUOS (t-1)'!N16-1),"")</f>
        <v/>
      </c>
      <c r="O16" s="266" t="str">
        <f>IFERROR(IF('TUOS (t-1)'!O16=0,0,'TUOS (t)'!O16/'TUOS (t-1)'!O16-1),"")</f>
        <v/>
      </c>
      <c r="P16" s="266" t="str">
        <f>IFERROR(IF('TUOS (t-1)'!P16=0,0,'TUOS (t)'!P16/'TUOS (t-1)'!P16-1),"")</f>
        <v/>
      </c>
      <c r="Q16" s="266" t="str">
        <f>IFERROR(IF('TUOS (t-1)'!Q16=0,0,'TUOS (t)'!Q16/'TUOS (t-1)'!Q16-1),"")</f>
        <v/>
      </c>
      <c r="R16" s="266" t="str">
        <f>IFERROR(IF('TUOS (t-1)'!R16=0,0,'TUOS (t)'!R16/'TUOS (t-1)'!R16-1),"")</f>
        <v/>
      </c>
      <c r="S16" s="266" t="str">
        <f>IFERROR(IF('TUOS (t-1)'!S16=0,0,'TUOS (t)'!S16/'TUOS (t-1)'!S16-1),"")</f>
        <v/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 t="str">
        <f>IFERROR(IF('TUOS (t-1)'!G17=0,0,'TUOS (t)'!G17/'TUOS (t-1)'!G17-1),"")</f>
        <v/>
      </c>
      <c r="H17" s="266" t="str">
        <f>IFERROR(IF('TUOS (t-1)'!H17=0,0,'TUOS (t)'!H17/'TUOS (t-1)'!H17-1),"")</f>
        <v/>
      </c>
      <c r="I17" s="266">
        <f>IFERROR(IF('TUOS (t-1)'!I17=0,0,'TUOS (t)'!I17/'TUOS (t-1)'!I17-1),"")</f>
        <v>2.5641025641025772E-2</v>
      </c>
      <c r="J17" s="266">
        <f>IFERROR(IF('TUOS (t-1)'!J17=0,0,'TUOS (t)'!J17/'TUOS (t-1)'!J17-1),"")</f>
        <v>2.5641025641025772E-2</v>
      </c>
      <c r="K17" s="266">
        <f>IFERROR(IF('TUOS (t-1)'!K17=0,0,'TUOS (t)'!K17/'TUOS (t-1)'!K17-1),"")</f>
        <v>2.5641025641025772E-2</v>
      </c>
      <c r="L17" s="266" t="str">
        <f>IFERROR(IF('TUOS (t-1)'!L17=0,0,'TUOS (t)'!L17/'TUOS (t-1)'!L17-1),"")</f>
        <v/>
      </c>
      <c r="M17" s="266" t="str">
        <f>IFERROR(IF('TUOS (t-1)'!M17=0,0,'TUOS (t)'!M17/'TUOS (t-1)'!M17-1),"")</f>
        <v/>
      </c>
      <c r="N17" s="266" t="str">
        <f>IFERROR(IF('TUOS (t-1)'!N17=0,0,'TUOS (t)'!N17/'TUOS (t-1)'!N17-1),"")</f>
        <v/>
      </c>
      <c r="O17" s="266" t="str">
        <f>IFERROR(IF('TUOS (t-1)'!O17=0,0,'TUOS (t)'!O17/'TUOS (t-1)'!O17-1),"")</f>
        <v/>
      </c>
      <c r="P17" s="266" t="str">
        <f>IFERROR(IF('TUOS (t-1)'!P17=0,0,'TUOS (t)'!P17/'TUOS (t-1)'!P17-1),"")</f>
        <v/>
      </c>
      <c r="Q17" s="266" t="str">
        <f>IFERROR(IF('TUOS (t-1)'!Q17=0,0,'TUOS (t)'!Q17/'TUOS (t-1)'!Q17-1),"")</f>
        <v/>
      </c>
      <c r="R17" s="266" t="str">
        <f>IFERROR(IF('TUOS (t-1)'!R17=0,0,'TUOS (t)'!R17/'TUOS (t-1)'!R17-1),"")</f>
        <v/>
      </c>
      <c r="S17" s="266" t="str">
        <f>IFERROR(IF('TUOS (t-1)'!S17=0,0,'TUOS (t)'!S17/'TUOS (t-1)'!S17-1),"")</f>
        <v/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 t="str">
        <f>IFERROR(IF('TUOS (t-1)'!G18=0,0,'TUOS (t)'!G18/'TUOS (t-1)'!G18-1),"")</f>
        <v/>
      </c>
      <c r="H18" s="266">
        <f>IFERROR(IF('TUOS (t-1)'!H18=0,0,'TUOS (t)'!H18/'TUOS (t-1)'!H18-1),"")</f>
        <v>2.5641025641025772E-2</v>
      </c>
      <c r="I18" s="266" t="str">
        <f>IFERROR(IF('TUOS (t-1)'!I18=0,0,'TUOS (t)'!I18/'TUOS (t-1)'!I18-1),"")</f>
        <v/>
      </c>
      <c r="J18" s="266" t="str">
        <f>IFERROR(IF('TUOS (t-1)'!J18=0,0,'TUOS (t)'!J18/'TUOS (t-1)'!J18-1),"")</f>
        <v/>
      </c>
      <c r="K18" s="266" t="str">
        <f>IFERROR(IF('TUOS (t-1)'!K18=0,0,'TUOS (t)'!K18/'TUOS (t-1)'!K18-1),"")</f>
        <v/>
      </c>
      <c r="L18" s="266" t="str">
        <f>IFERROR(IF('TUOS (t-1)'!L18=0,0,'TUOS (t)'!L18/'TUOS (t-1)'!L18-1),"")</f>
        <v/>
      </c>
      <c r="M18" s="266" t="str">
        <f>IFERROR(IF('TUOS (t-1)'!M18=0,0,'TUOS (t)'!M18/'TUOS (t-1)'!M18-1),"")</f>
        <v/>
      </c>
      <c r="N18" s="266" t="str">
        <f>IFERROR(IF('TUOS (t-1)'!N18=0,0,'TUOS (t)'!N18/'TUOS (t-1)'!N18-1),"")</f>
        <v/>
      </c>
      <c r="O18" s="266" t="str">
        <f>IFERROR(IF('TUOS (t-1)'!O18=0,0,'TUOS (t)'!O18/'TUOS (t-1)'!O18-1),"")</f>
        <v/>
      </c>
      <c r="P18" s="266" t="str">
        <f>IFERROR(IF('TUOS (t-1)'!P18=0,0,'TUOS (t)'!P18/'TUOS (t-1)'!P18-1),"")</f>
        <v/>
      </c>
      <c r="Q18" s="266" t="str">
        <f>IFERROR(IF('TUOS (t-1)'!Q18=0,0,'TUOS (t)'!Q18/'TUOS (t-1)'!Q18-1),"")</f>
        <v/>
      </c>
      <c r="R18" s="266" t="str">
        <f>IFERROR(IF('TUOS (t-1)'!R18=0,0,'TUOS (t)'!R18/'TUOS (t-1)'!R18-1),"")</f>
        <v/>
      </c>
      <c r="S18" s="266" t="str">
        <f>IFERROR(IF('TUOS (t-1)'!S18=0,0,'TUOS (t)'!S18/'TUOS (t-1)'!S18-1),"")</f>
        <v/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 t="str">
        <f>IFERROR(IF('TUOS (t-1)'!G19=0,0,'TUOS (t)'!G19/'TUOS (t-1)'!G19-1),"")</f>
        <v/>
      </c>
      <c r="H19" s="266">
        <f>IFERROR(IF('TUOS (t-1)'!H19=0,0,'TUOS (t)'!H19/'TUOS (t-1)'!H19-1),"")</f>
        <v>2.5641025641025772E-2</v>
      </c>
      <c r="I19" s="266" t="str">
        <f>IFERROR(IF('TUOS (t-1)'!I19=0,0,'TUOS (t)'!I19/'TUOS (t-1)'!I19-1),"")</f>
        <v/>
      </c>
      <c r="J19" s="266" t="str">
        <f>IFERROR(IF('TUOS (t-1)'!J19=0,0,'TUOS (t)'!J19/'TUOS (t-1)'!J19-1),"")</f>
        <v/>
      </c>
      <c r="K19" s="266" t="str">
        <f>IFERROR(IF('TUOS (t-1)'!K19=0,0,'TUOS (t)'!K19/'TUOS (t-1)'!K19-1),"")</f>
        <v/>
      </c>
      <c r="L19" s="266" t="str">
        <f>IFERROR(IF('TUOS (t-1)'!L19=0,0,'TUOS (t)'!L19/'TUOS (t-1)'!L19-1),"")</f>
        <v/>
      </c>
      <c r="M19" s="266" t="str">
        <f>IFERROR(IF('TUOS (t-1)'!M19=0,0,'TUOS (t)'!M19/'TUOS (t-1)'!M19-1),"")</f>
        <v/>
      </c>
      <c r="N19" s="266" t="str">
        <f>IFERROR(IF('TUOS (t-1)'!N19=0,0,'TUOS (t)'!N19/'TUOS (t-1)'!N19-1),"")</f>
        <v/>
      </c>
      <c r="O19" s="266" t="str">
        <f>IFERROR(IF('TUOS (t-1)'!O19=0,0,'TUOS (t)'!O19/'TUOS (t-1)'!O19-1),"")</f>
        <v/>
      </c>
      <c r="P19" s="266" t="str">
        <f>IFERROR(IF('TUOS (t-1)'!P19=0,0,'TUOS (t)'!P19/'TUOS (t-1)'!P19-1),"")</f>
        <v/>
      </c>
      <c r="Q19" s="266" t="str">
        <f>IFERROR(IF('TUOS (t-1)'!Q19=0,0,'TUOS (t)'!Q19/'TUOS (t-1)'!Q19-1),"")</f>
        <v/>
      </c>
      <c r="R19" s="266" t="str">
        <f>IFERROR(IF('TUOS (t-1)'!R19=0,0,'TUOS (t)'!R19/'TUOS (t-1)'!R19-1),"")</f>
        <v/>
      </c>
      <c r="S19" s="266" t="str">
        <f>IFERROR(IF('TUOS (t-1)'!S19=0,0,'TUOS (t)'!S19/'TUOS (t-1)'!S19-1),"")</f>
        <v/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 t="str">
        <f>IFERROR(IF('TUOS (t-1)'!G20=0,0,'TUOS (t)'!G20/'TUOS (t-1)'!G20-1),"")</f>
        <v/>
      </c>
      <c r="H20" s="266">
        <f>IFERROR(IF('TUOS (t-1)'!H20=0,0,'TUOS (t)'!H20/'TUOS (t-1)'!H20-1),"")</f>
        <v>2.5641025641025772E-2</v>
      </c>
      <c r="I20" s="266" t="str">
        <f>IFERROR(IF('TUOS (t-1)'!I20=0,0,'TUOS (t)'!I20/'TUOS (t-1)'!I20-1),"")</f>
        <v/>
      </c>
      <c r="J20" s="266" t="str">
        <f>IFERROR(IF('TUOS (t-1)'!J20=0,0,'TUOS (t)'!J20/'TUOS (t-1)'!J20-1),"")</f>
        <v/>
      </c>
      <c r="K20" s="266" t="str">
        <f>IFERROR(IF('TUOS (t-1)'!K20=0,0,'TUOS (t)'!K20/'TUOS (t-1)'!K20-1),"")</f>
        <v/>
      </c>
      <c r="L20" s="266">
        <f>IFERROR(IF('TUOS (t-1)'!L20=0,0,'TUOS (t)'!L20/'TUOS (t-1)'!L20-1),"")</f>
        <v>2.5641025641025772E-2</v>
      </c>
      <c r="M20" s="266">
        <f>IFERROR(IF('TUOS (t-1)'!M20=0,0,'TUOS (t)'!M20/'TUOS (t-1)'!M20-1),"")</f>
        <v>2.5641025641025772E-2</v>
      </c>
      <c r="N20" s="266" t="str">
        <f>IFERROR(IF('TUOS (t-1)'!N20=0,0,'TUOS (t)'!N20/'TUOS (t-1)'!N20-1),"")</f>
        <v/>
      </c>
      <c r="O20" s="266" t="str">
        <f>IFERROR(IF('TUOS (t-1)'!O20=0,0,'TUOS (t)'!O20/'TUOS (t-1)'!O20-1),"")</f>
        <v/>
      </c>
      <c r="P20" s="266" t="str">
        <f>IFERROR(IF('TUOS (t-1)'!P20=0,0,'TUOS (t)'!P20/'TUOS (t-1)'!P20-1),"")</f>
        <v/>
      </c>
      <c r="Q20" s="266" t="str">
        <f>IFERROR(IF('TUOS (t-1)'!Q20=0,0,'TUOS (t)'!Q20/'TUOS (t-1)'!Q20-1),"")</f>
        <v/>
      </c>
      <c r="R20" s="266" t="str">
        <f>IFERROR(IF('TUOS (t-1)'!R20=0,0,'TUOS (t)'!R20/'TUOS (t-1)'!R20-1),"")</f>
        <v/>
      </c>
      <c r="S20" s="266" t="str">
        <f>IFERROR(IF('TUOS (t-1)'!S20=0,0,'TUOS (t)'!S20/'TUOS (t-1)'!S20-1),"")</f>
        <v/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 t="str">
        <f>IFERROR(IF('TUOS (t-1)'!G21=0,0,'TUOS (t)'!G21/'TUOS (t-1)'!G21-1),"")</f>
        <v/>
      </c>
      <c r="H21" s="266">
        <f>IFERROR(IF('TUOS (t-1)'!H21=0,0,'TUOS (t)'!H21/'TUOS (t-1)'!H21-1),"")</f>
        <v>2.5641025641025772E-2</v>
      </c>
      <c r="I21" s="266" t="str">
        <f>IFERROR(IF('TUOS (t-1)'!I21=0,0,'TUOS (t)'!I21/'TUOS (t-1)'!I21-1),"")</f>
        <v/>
      </c>
      <c r="J21" s="266" t="str">
        <f>IFERROR(IF('TUOS (t-1)'!J21=0,0,'TUOS (t)'!J21/'TUOS (t-1)'!J21-1),"")</f>
        <v/>
      </c>
      <c r="K21" s="266" t="str">
        <f>IFERROR(IF('TUOS (t-1)'!K21=0,0,'TUOS (t)'!K21/'TUOS (t-1)'!K21-1),"")</f>
        <v/>
      </c>
      <c r="L21" s="266">
        <f>IFERROR(IF('TUOS (t-1)'!L21=0,0,'TUOS (t)'!L21/'TUOS (t-1)'!L21-1),"")</f>
        <v>2.5641025641025772E-2</v>
      </c>
      <c r="M21" s="266">
        <f>IFERROR(IF('TUOS (t-1)'!M21=0,0,'TUOS (t)'!M21/'TUOS (t-1)'!M21-1),"")</f>
        <v>2.5641025641025772E-2</v>
      </c>
      <c r="N21" s="266" t="str">
        <f>IFERROR(IF('TUOS (t-1)'!N21=0,0,'TUOS (t)'!N21/'TUOS (t-1)'!N21-1),"")</f>
        <v/>
      </c>
      <c r="O21" s="266" t="str">
        <f>IFERROR(IF('TUOS (t-1)'!O21=0,0,'TUOS (t)'!O21/'TUOS (t-1)'!O21-1),"")</f>
        <v/>
      </c>
      <c r="P21" s="266" t="str">
        <f>IFERROR(IF('TUOS (t-1)'!P21=0,0,'TUOS (t)'!P21/'TUOS (t-1)'!P21-1),"")</f>
        <v/>
      </c>
      <c r="Q21" s="266" t="str">
        <f>IFERROR(IF('TUOS (t-1)'!Q21=0,0,'TUOS (t)'!Q21/'TUOS (t-1)'!Q21-1),"")</f>
        <v/>
      </c>
      <c r="R21" s="266" t="str">
        <f>IFERROR(IF('TUOS (t-1)'!R21=0,0,'TUOS (t)'!R21/'TUOS (t-1)'!R21-1),"")</f>
        <v/>
      </c>
      <c r="S21" s="266" t="str">
        <f>IFERROR(IF('TUOS (t-1)'!S21=0,0,'TUOS (t)'!S21/'TUOS (t-1)'!S21-1),"")</f>
        <v/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 t="str">
        <f>IFERROR(IF('TUOS (t-1)'!G22=0,0,'TUOS (t)'!G22/'TUOS (t-1)'!G22-1),"")</f>
        <v/>
      </c>
      <c r="H22" s="266" t="str">
        <f>IFERROR(IF('TUOS (t-1)'!H22=0,0,'TUOS (t)'!H22/'TUOS (t-1)'!H22-1),"")</f>
        <v/>
      </c>
      <c r="I22" s="266" t="str">
        <f>IFERROR(IF('TUOS (t-1)'!I22=0,0,'TUOS (t)'!I22/'TUOS (t-1)'!I22-1),"")</f>
        <v/>
      </c>
      <c r="J22" s="266" t="str">
        <f>IFERROR(IF('TUOS (t-1)'!J22=0,0,'TUOS (t)'!J22/'TUOS (t-1)'!J22-1),"")</f>
        <v/>
      </c>
      <c r="K22" s="266" t="str">
        <f>IFERROR(IF('TUOS (t-1)'!K22=0,0,'TUOS (t)'!K22/'TUOS (t-1)'!K22-1),"")</f>
        <v/>
      </c>
      <c r="L22" s="266">
        <f>IFERROR(IF('TUOS (t-1)'!L22=0,0,'TUOS (t)'!L22/'TUOS (t-1)'!L22-1),"")</f>
        <v>2.5641025641025772E-2</v>
      </c>
      <c r="M22" s="266">
        <f>IFERROR(IF('TUOS (t-1)'!M22=0,0,'TUOS (t)'!M22/'TUOS (t-1)'!M22-1),"")</f>
        <v>2.5641025641025772E-2</v>
      </c>
      <c r="N22" s="266" t="str">
        <f>IFERROR(IF('TUOS (t-1)'!N22=0,0,'TUOS (t)'!N22/'TUOS (t-1)'!N22-1),"")</f>
        <v/>
      </c>
      <c r="O22" s="266" t="str">
        <f>IFERROR(IF('TUOS (t-1)'!O22=0,0,'TUOS (t)'!O22/'TUOS (t-1)'!O22-1),"")</f>
        <v/>
      </c>
      <c r="P22" s="266" t="str">
        <f>IFERROR(IF('TUOS (t-1)'!P22=0,0,'TUOS (t)'!P22/'TUOS (t-1)'!P22-1),"")</f>
        <v/>
      </c>
      <c r="Q22" s="266" t="str">
        <f>IFERROR(IF('TUOS (t-1)'!Q22=0,0,'TUOS (t)'!Q22/'TUOS (t-1)'!Q22-1),"")</f>
        <v/>
      </c>
      <c r="R22" s="266" t="str">
        <f>IFERROR(IF('TUOS (t-1)'!R22=0,0,'TUOS (t)'!R22/'TUOS (t-1)'!R22-1),"")</f>
        <v/>
      </c>
      <c r="S22" s="266" t="str">
        <f>IFERROR(IF('TUOS (t-1)'!S22=0,0,'TUOS (t)'!S22/'TUOS (t-1)'!S22-1),"")</f>
        <v/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 t="str">
        <f>IFERROR(IF('TUOS (t-1)'!G23=0,0,'TUOS (t)'!G23/'TUOS (t-1)'!G23-1),"")</f>
        <v/>
      </c>
      <c r="H23" s="266">
        <f>IFERROR(IF('TUOS (t-1)'!H23=0,0,'TUOS (t)'!H23/'TUOS (t-1)'!H23-1),"")</f>
        <v>2.5641025641025772E-2</v>
      </c>
      <c r="I23" s="266" t="str">
        <f>IFERROR(IF('TUOS (t-1)'!I23=0,0,'TUOS (t)'!I23/'TUOS (t-1)'!I23-1),"")</f>
        <v/>
      </c>
      <c r="J23" s="266" t="str">
        <f>IFERROR(IF('TUOS (t-1)'!J23=0,0,'TUOS (t)'!J23/'TUOS (t-1)'!J23-1),"")</f>
        <v/>
      </c>
      <c r="K23" s="266" t="str">
        <f>IFERROR(IF('TUOS (t-1)'!K23=0,0,'TUOS (t)'!K23/'TUOS (t-1)'!K23-1),"")</f>
        <v/>
      </c>
      <c r="L23" s="266">
        <f>IFERROR(IF('TUOS (t-1)'!L23=0,0,'TUOS (t)'!L23/'TUOS (t-1)'!L23-1),"")</f>
        <v>2.5641025641025772E-2</v>
      </c>
      <c r="M23" s="266">
        <f>IFERROR(IF('TUOS (t-1)'!M23=0,0,'TUOS (t)'!M23/'TUOS (t-1)'!M23-1),"")</f>
        <v>2.5641025641025772E-2</v>
      </c>
      <c r="N23" s="266" t="str">
        <f>IFERROR(IF('TUOS (t-1)'!N23=0,0,'TUOS (t)'!N23/'TUOS (t-1)'!N23-1),"")</f>
        <v/>
      </c>
      <c r="O23" s="266" t="str">
        <f>IFERROR(IF('TUOS (t-1)'!O23=0,0,'TUOS (t)'!O23/'TUOS (t-1)'!O23-1),"")</f>
        <v/>
      </c>
      <c r="P23" s="266" t="str">
        <f>IFERROR(IF('TUOS (t-1)'!P23=0,0,'TUOS (t)'!P23/'TUOS (t-1)'!P23-1),"")</f>
        <v/>
      </c>
      <c r="Q23" s="266" t="str">
        <f>IFERROR(IF('TUOS (t-1)'!Q23=0,0,'TUOS (t)'!Q23/'TUOS (t-1)'!Q23-1),"")</f>
        <v/>
      </c>
      <c r="R23" s="266" t="str">
        <f>IFERROR(IF('TUOS (t-1)'!R23=0,0,'TUOS (t)'!R23/'TUOS (t-1)'!R23-1),"")</f>
        <v/>
      </c>
      <c r="S23" s="266" t="str">
        <f>IFERROR(IF('TUOS (t-1)'!S23=0,0,'TUOS (t)'!S23/'TUOS (t-1)'!S23-1),"")</f>
        <v/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 t="str">
        <f>IFERROR(IF('TUOS (t-1)'!G24=0,0,'TUOS (t)'!G24/'TUOS (t-1)'!G24-1),"")</f>
        <v/>
      </c>
      <c r="H24" s="266">
        <f>IFERROR(IF('TUOS (t-1)'!H24=0,0,'TUOS (t)'!H24/'TUOS (t-1)'!H24-1),"")</f>
        <v>2.5641025641025772E-2</v>
      </c>
      <c r="I24" s="266" t="str">
        <f>IFERROR(IF('TUOS (t-1)'!I24=0,0,'TUOS (t)'!I24/'TUOS (t-1)'!I24-1),"")</f>
        <v/>
      </c>
      <c r="J24" s="266" t="str">
        <f>IFERROR(IF('TUOS (t-1)'!J24=0,0,'TUOS (t)'!J24/'TUOS (t-1)'!J24-1),"")</f>
        <v/>
      </c>
      <c r="K24" s="266" t="str">
        <f>IFERROR(IF('TUOS (t-1)'!K24=0,0,'TUOS (t)'!K24/'TUOS (t-1)'!K24-1),"")</f>
        <v/>
      </c>
      <c r="L24" s="266">
        <f>IFERROR(IF('TUOS (t-1)'!L24=0,0,'TUOS (t)'!L24/'TUOS (t-1)'!L24-1),"")</f>
        <v>2.5641025641025772E-2</v>
      </c>
      <c r="M24" s="266">
        <f>IFERROR(IF('TUOS (t-1)'!M24=0,0,'TUOS (t)'!M24/'TUOS (t-1)'!M24-1),"")</f>
        <v>2.5641025641025772E-2</v>
      </c>
      <c r="N24" s="266" t="str">
        <f>IFERROR(IF('TUOS (t-1)'!N24=0,0,'TUOS (t)'!N24/'TUOS (t-1)'!N24-1),"")</f>
        <v/>
      </c>
      <c r="O24" s="266" t="str">
        <f>IFERROR(IF('TUOS (t-1)'!O24=0,0,'TUOS (t)'!O24/'TUOS (t-1)'!O24-1),"")</f>
        <v/>
      </c>
      <c r="P24" s="266" t="str">
        <f>IFERROR(IF('TUOS (t-1)'!P24=0,0,'TUOS (t)'!P24/'TUOS (t-1)'!P24-1),"")</f>
        <v/>
      </c>
      <c r="Q24" s="266" t="str">
        <f>IFERROR(IF('TUOS (t-1)'!Q24=0,0,'TUOS (t)'!Q24/'TUOS (t-1)'!Q24-1),"")</f>
        <v/>
      </c>
      <c r="R24" s="266" t="str">
        <f>IFERROR(IF('TUOS (t-1)'!R24=0,0,'TUOS (t)'!R24/'TUOS (t-1)'!R24-1),"")</f>
        <v/>
      </c>
      <c r="S24" s="266" t="str">
        <f>IFERROR(IF('TUOS (t-1)'!S24=0,0,'TUOS (t)'!S24/'TUOS (t-1)'!S24-1),"")</f>
        <v/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 t="str">
        <f>IFERROR(IF('TUOS (t-1)'!G25=0,0,'TUOS (t)'!G25/'TUOS (t-1)'!G25-1),"")</f>
        <v/>
      </c>
      <c r="H25" s="266" t="str">
        <f>IFERROR(IF('TUOS (t-1)'!H25=0,0,'TUOS (t)'!H25/'TUOS (t-1)'!H25-1),"")</f>
        <v/>
      </c>
      <c r="I25" s="266">
        <f>IFERROR(IF('TUOS (t-1)'!I25=0,0,'TUOS (t)'!I25/'TUOS (t-1)'!I25-1),"")</f>
        <v>2.5641025641025772E-2</v>
      </c>
      <c r="J25" s="266">
        <f>IFERROR(IF('TUOS (t-1)'!J25=0,0,'TUOS (t)'!J25/'TUOS (t-1)'!J25-1),"")</f>
        <v>2.5641025641025772E-2</v>
      </c>
      <c r="K25" s="266">
        <f>IFERROR(IF('TUOS (t-1)'!K25=0,0,'TUOS (t)'!K25/'TUOS (t-1)'!K25-1),"")</f>
        <v>2.5641025641025772E-2</v>
      </c>
      <c r="L25" s="266" t="str">
        <f>IFERROR(IF('TUOS (t-1)'!L25=0,0,'TUOS (t)'!L25/'TUOS (t-1)'!L25-1),"")</f>
        <v/>
      </c>
      <c r="M25" s="266" t="str">
        <f>IFERROR(IF('TUOS (t-1)'!M25=0,0,'TUOS (t)'!M25/'TUOS (t-1)'!M25-1),"")</f>
        <v/>
      </c>
      <c r="N25" s="266" t="str">
        <f>IFERROR(IF('TUOS (t-1)'!N25=0,0,'TUOS (t)'!N25/'TUOS (t-1)'!N25-1),"")</f>
        <v/>
      </c>
      <c r="O25" s="266" t="str">
        <f>IFERROR(IF('TUOS (t-1)'!O25=0,0,'TUOS (t)'!O25/'TUOS (t-1)'!O25-1),"")</f>
        <v/>
      </c>
      <c r="P25" s="266" t="str">
        <f>IFERROR(IF('TUOS (t-1)'!P25=0,0,'TUOS (t)'!P25/'TUOS (t-1)'!P25-1),"")</f>
        <v/>
      </c>
      <c r="Q25" s="266" t="str">
        <f>IFERROR(IF('TUOS (t-1)'!Q25=0,0,'TUOS (t)'!Q25/'TUOS (t-1)'!Q25-1),"")</f>
        <v/>
      </c>
      <c r="R25" s="266" t="str">
        <f>IFERROR(IF('TUOS (t-1)'!R25=0,0,'TUOS (t)'!R25/'TUOS (t-1)'!R25-1),"")</f>
        <v/>
      </c>
      <c r="S25" s="266" t="str">
        <f>IFERROR(IF('TUOS (t-1)'!S25=0,0,'TUOS (t)'!S25/'TUOS (t-1)'!S25-1),"")</f>
        <v/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 t="str">
        <f>IFERROR(IF('TUOS (t-1)'!G26=0,0,'TUOS (t)'!G26/'TUOS (t-1)'!G26-1),"")</f>
        <v/>
      </c>
      <c r="H26" s="266" t="str">
        <f>IFERROR(IF('TUOS (t-1)'!H26=0,0,'TUOS (t)'!H26/'TUOS (t-1)'!H26-1),"")</f>
        <v/>
      </c>
      <c r="I26" s="266">
        <f>IFERROR(IF('TUOS (t-1)'!I26=0,0,'TUOS (t)'!I26/'TUOS (t-1)'!I26-1),"")</f>
        <v>2.5641025641025772E-2</v>
      </c>
      <c r="J26" s="266">
        <f>IFERROR(IF('TUOS (t-1)'!J26=0,0,'TUOS (t)'!J26/'TUOS (t-1)'!J26-1),"")</f>
        <v>2.5641025641025772E-2</v>
      </c>
      <c r="K26" s="266">
        <f>IFERROR(IF('TUOS (t-1)'!K26=0,0,'TUOS (t)'!K26/'TUOS (t-1)'!K26-1),"")</f>
        <v>2.5641025641025772E-2</v>
      </c>
      <c r="L26" s="266" t="str">
        <f>IFERROR(IF('TUOS (t-1)'!L26=0,0,'TUOS (t)'!L26/'TUOS (t-1)'!L26-1),"")</f>
        <v/>
      </c>
      <c r="M26" s="266" t="str">
        <f>IFERROR(IF('TUOS (t-1)'!M26=0,0,'TUOS (t)'!M26/'TUOS (t-1)'!M26-1),"")</f>
        <v/>
      </c>
      <c r="N26" s="266" t="str">
        <f>IFERROR(IF('TUOS (t-1)'!N26=0,0,'TUOS (t)'!N26/'TUOS (t-1)'!N26-1),"")</f>
        <v/>
      </c>
      <c r="O26" s="266" t="str">
        <f>IFERROR(IF('TUOS (t-1)'!O26=0,0,'TUOS (t)'!O26/'TUOS (t-1)'!O26-1),"")</f>
        <v/>
      </c>
      <c r="P26" s="266" t="str">
        <f>IFERROR(IF('TUOS (t-1)'!P26=0,0,'TUOS (t)'!P26/'TUOS (t-1)'!P26-1),"")</f>
        <v/>
      </c>
      <c r="Q26" s="266" t="str">
        <f>IFERROR(IF('TUOS (t-1)'!Q26=0,0,'TUOS (t)'!Q26/'TUOS (t-1)'!Q26-1),"")</f>
        <v/>
      </c>
      <c r="R26" s="266" t="str">
        <f>IFERROR(IF('TUOS (t-1)'!R26=0,0,'TUOS (t)'!R26/'TUOS (t-1)'!R26-1),"")</f>
        <v/>
      </c>
      <c r="S26" s="266" t="str">
        <f>IFERROR(IF('TUOS (t-1)'!S26=0,0,'TUOS (t)'!S26/'TUOS (t-1)'!S26-1),"")</f>
        <v/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>
        <f>IFERROR(IF('TUOS (t-1)'!G27=0,0,'TUOS (t)'!G27/'TUOS (t-1)'!G27-1),"")</f>
        <v>0</v>
      </c>
      <c r="H27" s="266">
        <f>IFERROR(IF('TUOS (t-1)'!H27=0,0,'TUOS (t)'!H27/'TUOS (t-1)'!H27-1),"")</f>
        <v>0</v>
      </c>
      <c r="I27" s="266">
        <f>IFERROR(IF('TUOS (t-1)'!I27=0,0,'TUOS (t)'!I27/'TUOS (t-1)'!I27-1),"")</f>
        <v>0</v>
      </c>
      <c r="J27" s="266">
        <f>IFERROR(IF('TUOS (t-1)'!J27=0,0,'TUOS (t)'!J27/'TUOS (t-1)'!J27-1),"")</f>
        <v>0</v>
      </c>
      <c r="K27" s="266">
        <f>IFERROR(IF('TUOS (t-1)'!K27=0,0,'TUOS (t)'!K27/'TUOS (t-1)'!K27-1),"")</f>
        <v>0</v>
      </c>
      <c r="L27" s="266">
        <f>IFERROR(IF('TUOS (t-1)'!L27=0,0,'TUOS (t)'!L27/'TUOS (t-1)'!L27-1),"")</f>
        <v>0</v>
      </c>
      <c r="M27" s="266">
        <f>IFERROR(IF('TUOS (t-1)'!M27=0,0,'TUOS (t)'!M27/'TUOS (t-1)'!M27-1),"")</f>
        <v>0</v>
      </c>
      <c r="N27" s="266">
        <f>IFERROR(IF('TUOS (t-1)'!N27=0,0,'TUOS (t)'!N27/'TUOS (t-1)'!N27-1),"")</f>
        <v>0</v>
      </c>
      <c r="O27" s="266">
        <f>IFERROR(IF('TUOS (t-1)'!O27=0,0,'TUOS (t)'!O27/'TUOS (t-1)'!O27-1),"")</f>
        <v>0</v>
      </c>
      <c r="P27" s="266">
        <f>IFERROR(IF('TUOS (t-1)'!P27=0,0,'TUOS (t)'!P27/'TUOS (t-1)'!P27-1),"")</f>
        <v>0</v>
      </c>
      <c r="Q27" s="266">
        <f>IFERROR(IF('TUOS (t-1)'!Q27=0,0,'TUOS (t)'!Q27/'TUOS (t-1)'!Q27-1),"")</f>
        <v>0</v>
      </c>
      <c r="R27" s="266">
        <f>IFERROR(IF('TUOS (t-1)'!R27=0,0,'TUOS (t)'!R27/'TUOS (t-1)'!R27-1),"")</f>
        <v>0</v>
      </c>
      <c r="S27" s="266">
        <f>IFERROR(IF('TUOS (t-1)'!S27=0,0,'TUOS (t)'!S27/'TUOS (t-1)'!S27-1),"")</f>
        <v>0</v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>
        <f>IFERROR(IF('TUOS (t-1)'!G28=0,0,'TUOS (t)'!G28/'TUOS (t-1)'!G28-1),"")</f>
        <v>0</v>
      </c>
      <c r="H28" s="266">
        <f>IFERROR(IF('TUOS (t-1)'!H28=0,0,'TUOS (t)'!H28/'TUOS (t-1)'!H28-1),"")</f>
        <v>0</v>
      </c>
      <c r="I28" s="266">
        <f>IFERROR(IF('TUOS (t-1)'!I28=0,0,'TUOS (t)'!I28/'TUOS (t-1)'!I28-1),"")</f>
        <v>0</v>
      </c>
      <c r="J28" s="266">
        <f>IFERROR(IF('TUOS (t-1)'!J28=0,0,'TUOS (t)'!J28/'TUOS (t-1)'!J28-1),"")</f>
        <v>0</v>
      </c>
      <c r="K28" s="266">
        <f>IFERROR(IF('TUOS (t-1)'!K28=0,0,'TUOS (t)'!K28/'TUOS (t-1)'!K28-1),"")</f>
        <v>0</v>
      </c>
      <c r="L28" s="266">
        <f>IFERROR(IF('TUOS (t-1)'!L28=0,0,'TUOS (t)'!L28/'TUOS (t-1)'!L28-1),"")</f>
        <v>0</v>
      </c>
      <c r="M28" s="266">
        <f>IFERROR(IF('TUOS (t-1)'!M28=0,0,'TUOS (t)'!M28/'TUOS (t-1)'!M28-1),"")</f>
        <v>0</v>
      </c>
      <c r="N28" s="266">
        <f>IFERROR(IF('TUOS (t-1)'!N28=0,0,'TUOS (t)'!N28/'TUOS (t-1)'!N28-1),"")</f>
        <v>0</v>
      </c>
      <c r="O28" s="266">
        <f>IFERROR(IF('TUOS (t-1)'!O28=0,0,'TUOS (t)'!O28/'TUOS (t-1)'!O28-1),"")</f>
        <v>0</v>
      </c>
      <c r="P28" s="266">
        <f>IFERROR(IF('TUOS (t-1)'!P28=0,0,'TUOS (t)'!P28/'TUOS (t-1)'!P28-1),"")</f>
        <v>0</v>
      </c>
      <c r="Q28" s="266">
        <f>IFERROR(IF('TUOS (t-1)'!Q28=0,0,'TUOS (t)'!Q28/'TUOS (t-1)'!Q28-1),"")</f>
        <v>0</v>
      </c>
      <c r="R28" s="266">
        <f>IFERROR(IF('TUOS (t-1)'!R28=0,0,'TUOS (t)'!R28/'TUOS (t-1)'!R28-1),"")</f>
        <v>0</v>
      </c>
      <c r="S28" s="266">
        <f>IFERROR(IF('TUOS (t-1)'!S28=0,0,'TUOS (t)'!S28/'TUOS (t-1)'!S28-1),"")</f>
        <v>0</v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 t="str">
        <f>IFERROR(IF('TUOS (t-1)'!G30=0,0,'TUOS (t)'!G30/'TUOS (t-1)'!G30-1),"")</f>
        <v/>
      </c>
      <c r="H30" s="266" t="str">
        <f>IFERROR(IF('TUOS (t-1)'!H30=0,0,'TUOS (t)'!H30/'TUOS (t-1)'!H30-1),"")</f>
        <v/>
      </c>
      <c r="I30" s="266">
        <f>IFERROR(IF('TUOS (t-1)'!I30=0,0,'TUOS (t)'!I30/'TUOS (t-1)'!I30-1),"")</f>
        <v>2.5641025641025772E-2</v>
      </c>
      <c r="J30" s="266">
        <f>IFERROR(IF('TUOS (t-1)'!J30=0,0,'TUOS (t)'!J30/'TUOS (t-1)'!J30-1),"")</f>
        <v>2.5641025641025772E-2</v>
      </c>
      <c r="K30" s="266">
        <f>IFERROR(IF('TUOS (t-1)'!K30=0,0,'TUOS (t)'!K30/'TUOS (t-1)'!K30-1),"")</f>
        <v>2.5641025641025772E-2</v>
      </c>
      <c r="L30" s="266" t="str">
        <f>IFERROR(IF('TUOS (t-1)'!L30=0,0,'TUOS (t)'!L30/'TUOS (t-1)'!L30-1),"")</f>
        <v/>
      </c>
      <c r="M30" s="266" t="str">
        <f>IFERROR(IF('TUOS (t-1)'!M30=0,0,'TUOS (t)'!M30/'TUOS (t-1)'!M30-1),"")</f>
        <v/>
      </c>
      <c r="N30" s="266" t="str">
        <f>IFERROR(IF('TUOS (t-1)'!N30=0,0,'TUOS (t)'!N30/'TUOS (t-1)'!N30-1),"")</f>
        <v/>
      </c>
      <c r="O30" s="266" t="str">
        <f>IFERROR(IF('TUOS (t-1)'!O30=0,0,'TUOS (t)'!O30/'TUOS (t-1)'!O30-1),"")</f>
        <v/>
      </c>
      <c r="P30" s="266" t="str">
        <f>IFERROR(IF('TUOS (t-1)'!P30=0,0,'TUOS (t)'!P30/'TUOS (t-1)'!P30-1),"")</f>
        <v/>
      </c>
      <c r="Q30" s="266">
        <f>IFERROR(IF('TUOS (t-1)'!Q30=0,0,'TUOS (t)'!Q30/'TUOS (t-1)'!Q30-1),"")</f>
        <v>2.5641025641025772E-2</v>
      </c>
      <c r="R30" s="266" t="str">
        <f>IFERROR(IF('TUOS (t-1)'!R30=0,0,'TUOS (t)'!R30/'TUOS (t-1)'!R30-1),"")</f>
        <v/>
      </c>
      <c r="S30" s="266">
        <f>IFERROR(IF('TUOS (t-1)'!S30=0,0,'TUOS (t)'!S30/'TUOS (t-1)'!S30-1),"")</f>
        <v>2.5641025641025772E-2</v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 t="str">
        <f>IFERROR(IF('TUOS (t-1)'!G31=0,0,'TUOS (t)'!G31/'TUOS (t-1)'!G31-1),"")</f>
        <v/>
      </c>
      <c r="H31" s="266" t="str">
        <f>IFERROR(IF('TUOS (t-1)'!H31=0,0,'TUOS (t)'!H31/'TUOS (t-1)'!H31-1),"")</f>
        <v/>
      </c>
      <c r="I31" s="266">
        <f>IFERROR(IF('TUOS (t-1)'!I31=0,0,'TUOS (t)'!I31/'TUOS (t-1)'!I31-1),"")</f>
        <v>2.5641025641025772E-2</v>
      </c>
      <c r="J31" s="266">
        <f>IFERROR(IF('TUOS (t-1)'!J31=0,0,'TUOS (t)'!J31/'TUOS (t-1)'!J31-1),"")</f>
        <v>2.5641025641025772E-2</v>
      </c>
      <c r="K31" s="266">
        <f>IFERROR(IF('TUOS (t-1)'!K31=0,0,'TUOS (t)'!K31/'TUOS (t-1)'!K31-1),"")</f>
        <v>2.5641025641025772E-2</v>
      </c>
      <c r="L31" s="266" t="str">
        <f>IFERROR(IF('TUOS (t-1)'!L31=0,0,'TUOS (t)'!L31/'TUOS (t-1)'!L31-1),"")</f>
        <v/>
      </c>
      <c r="M31" s="266" t="str">
        <f>IFERROR(IF('TUOS (t-1)'!M31=0,0,'TUOS (t)'!M31/'TUOS (t-1)'!M31-1),"")</f>
        <v/>
      </c>
      <c r="N31" s="266" t="str">
        <f>IFERROR(IF('TUOS (t-1)'!N31=0,0,'TUOS (t)'!N31/'TUOS (t-1)'!N31-1),"")</f>
        <v/>
      </c>
      <c r="O31" s="266" t="str">
        <f>IFERROR(IF('TUOS (t-1)'!O31=0,0,'TUOS (t)'!O31/'TUOS (t-1)'!O31-1),"")</f>
        <v/>
      </c>
      <c r="P31" s="266" t="str">
        <f>IFERROR(IF('TUOS (t-1)'!P31=0,0,'TUOS (t)'!P31/'TUOS (t-1)'!P31-1),"")</f>
        <v/>
      </c>
      <c r="Q31" s="266" t="str">
        <f>IFERROR(IF('TUOS (t-1)'!Q31=0,0,'TUOS (t)'!Q31/'TUOS (t-1)'!Q31-1),"")</f>
        <v/>
      </c>
      <c r="R31" s="266" t="str">
        <f>IFERROR(IF('TUOS (t-1)'!R31=0,0,'TUOS (t)'!R31/'TUOS (t-1)'!R31-1),"")</f>
        <v/>
      </c>
      <c r="S31" s="266" t="str">
        <f>IFERROR(IF('TUOS (t-1)'!S31=0,0,'TUOS (t)'!S31/'TUOS (t-1)'!S31-1),"")</f>
        <v/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>
        <f>IFERROR(IF('TUOS (t-1)'!G32=0,0,'TUOS (t)'!G32/'TUOS (t-1)'!G32-1),"")</f>
        <v>0</v>
      </c>
      <c r="H32" s="266">
        <f>IFERROR(IF('TUOS (t-1)'!H32=0,0,'TUOS (t)'!H32/'TUOS (t-1)'!H32-1),"")</f>
        <v>0</v>
      </c>
      <c r="I32" s="266">
        <f>IFERROR(IF('TUOS (t-1)'!I32=0,0,'TUOS (t)'!I32/'TUOS (t-1)'!I32-1),"")</f>
        <v>0</v>
      </c>
      <c r="J32" s="266">
        <f>IFERROR(IF('TUOS (t-1)'!J32=0,0,'TUOS (t)'!J32/'TUOS (t-1)'!J32-1),"")</f>
        <v>0</v>
      </c>
      <c r="K32" s="266">
        <f>IFERROR(IF('TUOS (t-1)'!K32=0,0,'TUOS (t)'!K32/'TUOS (t-1)'!K32-1),"")</f>
        <v>0</v>
      </c>
      <c r="L32" s="266">
        <f>IFERROR(IF('TUOS (t-1)'!L32=0,0,'TUOS (t)'!L32/'TUOS (t-1)'!L32-1),"")</f>
        <v>0</v>
      </c>
      <c r="M32" s="266">
        <f>IFERROR(IF('TUOS (t-1)'!M32=0,0,'TUOS (t)'!M32/'TUOS (t-1)'!M32-1),"")</f>
        <v>0</v>
      </c>
      <c r="N32" s="266">
        <f>IFERROR(IF('TUOS (t-1)'!N32=0,0,'TUOS (t)'!N32/'TUOS (t-1)'!N32-1),"")</f>
        <v>0</v>
      </c>
      <c r="O32" s="266">
        <f>IFERROR(IF('TUOS (t-1)'!O32=0,0,'TUOS (t)'!O32/'TUOS (t-1)'!O32-1),"")</f>
        <v>0</v>
      </c>
      <c r="P32" s="266">
        <f>IFERROR(IF('TUOS (t-1)'!P32=0,0,'TUOS (t)'!P32/'TUOS (t-1)'!P32-1),"")</f>
        <v>0</v>
      </c>
      <c r="Q32" s="266">
        <f>IFERROR(IF('TUOS (t-1)'!Q32=0,0,'TUOS (t)'!Q32/'TUOS (t-1)'!Q32-1),"")</f>
        <v>0</v>
      </c>
      <c r="R32" s="266">
        <f>IFERROR(IF('TUOS (t-1)'!R32=0,0,'TUOS (t)'!R32/'TUOS (t-1)'!R32-1),"")</f>
        <v>0</v>
      </c>
      <c r="S32" s="266">
        <f>IFERROR(IF('TUOS (t-1)'!S32=0,0,'TUOS (t)'!S32/'TUOS (t-1)'!S32-1),"")</f>
        <v>0</v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>
        <f>IFERROR(IF('TUOS (t-1)'!G33=0,0,'TUOS (t)'!G33/'TUOS (t-1)'!G33-1),"")</f>
        <v>0</v>
      </c>
      <c r="H33" s="266">
        <f>IFERROR(IF('TUOS (t-1)'!H33=0,0,'TUOS (t)'!H33/'TUOS (t-1)'!H33-1),"")</f>
        <v>0</v>
      </c>
      <c r="I33" s="266">
        <f>IFERROR(IF('TUOS (t-1)'!I33=0,0,'TUOS (t)'!I33/'TUOS (t-1)'!I33-1),"")</f>
        <v>0</v>
      </c>
      <c r="J33" s="266">
        <f>IFERROR(IF('TUOS (t-1)'!J33=0,0,'TUOS (t)'!J33/'TUOS (t-1)'!J33-1),"")</f>
        <v>0</v>
      </c>
      <c r="K33" s="266">
        <f>IFERROR(IF('TUOS (t-1)'!K33=0,0,'TUOS (t)'!K33/'TUOS (t-1)'!K33-1),"")</f>
        <v>0</v>
      </c>
      <c r="L33" s="266">
        <f>IFERROR(IF('TUOS (t-1)'!L33=0,0,'TUOS (t)'!L33/'TUOS (t-1)'!L33-1),"")</f>
        <v>0</v>
      </c>
      <c r="M33" s="266">
        <f>IFERROR(IF('TUOS (t-1)'!M33=0,0,'TUOS (t)'!M33/'TUOS (t-1)'!M33-1),"")</f>
        <v>0</v>
      </c>
      <c r="N33" s="266">
        <f>IFERROR(IF('TUOS (t-1)'!N33=0,0,'TUOS (t)'!N33/'TUOS (t-1)'!N33-1),"")</f>
        <v>0</v>
      </c>
      <c r="O33" s="266">
        <f>IFERROR(IF('TUOS (t-1)'!O33=0,0,'TUOS (t)'!O33/'TUOS (t-1)'!O33-1),"")</f>
        <v>0</v>
      </c>
      <c r="P33" s="266">
        <f>IFERROR(IF('TUOS (t-1)'!P33=0,0,'TUOS (t)'!P33/'TUOS (t-1)'!P33-1),"")</f>
        <v>0</v>
      </c>
      <c r="Q33" s="266">
        <f>IFERROR(IF('TUOS (t-1)'!Q33=0,0,'TUOS (t)'!Q33/'TUOS (t-1)'!Q33-1),"")</f>
        <v>0</v>
      </c>
      <c r="R33" s="266">
        <f>IFERROR(IF('TUOS (t-1)'!R33=0,0,'TUOS (t)'!R33/'TUOS (t-1)'!R33-1),"")</f>
        <v>0</v>
      </c>
      <c r="S33" s="266">
        <f>IFERROR(IF('TUOS (t-1)'!S33=0,0,'TUOS (t)'!S33/'TUOS (t-1)'!S33-1),"")</f>
        <v>0</v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 t="str">
        <f>IFERROR(IF('TUOS (t-1)'!G35=0,0,'TUOS (t)'!G35/'TUOS (t-1)'!G35-1),"")</f>
        <v/>
      </c>
      <c r="H35" s="266" t="str">
        <f>IFERROR(IF('TUOS (t-1)'!H35=0,0,'TUOS (t)'!H35/'TUOS (t-1)'!H35-1),"")</f>
        <v/>
      </c>
      <c r="I35" s="266">
        <f>IFERROR(IF('TUOS (t-1)'!I35=0,0,'TUOS (t)'!I35/'TUOS (t-1)'!I35-1),"")</f>
        <v>2.5641025641025772E-2</v>
      </c>
      <c r="J35" s="266">
        <f>IFERROR(IF('TUOS (t-1)'!J35=0,0,'TUOS (t)'!J35/'TUOS (t-1)'!J35-1),"")</f>
        <v>2.5641025641025772E-2</v>
      </c>
      <c r="K35" s="266">
        <f>IFERROR(IF('TUOS (t-1)'!K35=0,0,'TUOS (t)'!K35/'TUOS (t-1)'!K35-1),"")</f>
        <v>2.5641025641025772E-2</v>
      </c>
      <c r="L35" s="266" t="str">
        <f>IFERROR(IF('TUOS (t-1)'!L35=0,0,'TUOS (t)'!L35/'TUOS (t-1)'!L35-1),"")</f>
        <v/>
      </c>
      <c r="M35" s="266" t="str">
        <f>IFERROR(IF('TUOS (t-1)'!M35=0,0,'TUOS (t)'!M35/'TUOS (t-1)'!M35-1),"")</f>
        <v/>
      </c>
      <c r="N35" s="266" t="str">
        <f>IFERROR(IF('TUOS (t-1)'!N35=0,0,'TUOS (t)'!N35/'TUOS (t-1)'!N35-1),"")</f>
        <v/>
      </c>
      <c r="O35" s="266" t="str">
        <f>IFERROR(IF('TUOS (t-1)'!O35=0,0,'TUOS (t)'!O35/'TUOS (t-1)'!O35-1),"")</f>
        <v/>
      </c>
      <c r="P35" s="266" t="str">
        <f>IFERROR(IF('TUOS (t-1)'!P35=0,0,'TUOS (t)'!P35/'TUOS (t-1)'!P35-1),"")</f>
        <v/>
      </c>
      <c r="Q35" s="266">
        <f>IFERROR(IF('TUOS (t-1)'!Q35=0,0,'TUOS (t)'!Q35/'TUOS (t-1)'!Q35-1),"")</f>
        <v>2.5641025641025772E-2</v>
      </c>
      <c r="R35" s="266" t="str">
        <f>IFERROR(IF('TUOS (t-1)'!R35=0,0,'TUOS (t)'!R35/'TUOS (t-1)'!R35-1),"")</f>
        <v/>
      </c>
      <c r="S35" s="266">
        <f>IFERROR(IF('TUOS (t-1)'!S35=0,0,'TUOS (t)'!S35/'TUOS (t-1)'!S35-1),"")</f>
        <v>2.5641025641025772E-2</v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>
        <f>IFERROR(IF('TUOS (t-1)'!G36=0,0,'TUOS (t)'!G36/'TUOS (t-1)'!G36-1),"")</f>
        <v>2.564102564102555E-2</v>
      </c>
      <c r="H36" s="266" t="str">
        <f>IFERROR(IF('TUOS (t-1)'!H36=0,0,'TUOS (t)'!H36/'TUOS (t-1)'!H36-1),"")</f>
        <v/>
      </c>
      <c r="I36" s="266">
        <f>IFERROR(IF('TUOS (t-1)'!I36=0,0,'TUOS (t)'!I36/'TUOS (t-1)'!I36-1),"")</f>
        <v>2.5641025641025772E-2</v>
      </c>
      <c r="J36" s="266">
        <f>IFERROR(IF('TUOS (t-1)'!J36=0,0,'TUOS (t)'!J36/'TUOS (t-1)'!J36-1),"")</f>
        <v>2.5641025641025772E-2</v>
      </c>
      <c r="K36" s="266" t="str">
        <f>IFERROR(IF('TUOS (t-1)'!K36=0,0,'TUOS (t)'!K36/'TUOS (t-1)'!K36-1),"")</f>
        <v/>
      </c>
      <c r="L36" s="266" t="str">
        <f>IFERROR(IF('TUOS (t-1)'!L36=0,0,'TUOS (t)'!L36/'TUOS (t-1)'!L36-1),"")</f>
        <v/>
      </c>
      <c r="M36" s="266" t="str">
        <f>IFERROR(IF('TUOS (t-1)'!M36=0,0,'TUOS (t)'!M36/'TUOS (t-1)'!M36-1),"")</f>
        <v/>
      </c>
      <c r="N36" s="266" t="str">
        <f>IFERROR(IF('TUOS (t-1)'!N36=0,0,'TUOS (t)'!N36/'TUOS (t-1)'!N36-1),"")</f>
        <v/>
      </c>
      <c r="O36" s="266" t="str">
        <f>IFERROR(IF('TUOS (t-1)'!O36=0,0,'TUOS (t)'!O36/'TUOS (t-1)'!O36-1),"")</f>
        <v/>
      </c>
      <c r="P36" s="266" t="str">
        <f>IFERROR(IF('TUOS (t-1)'!P36=0,0,'TUOS (t)'!P36/'TUOS (t-1)'!P36-1),"")</f>
        <v/>
      </c>
      <c r="Q36" s="266">
        <f>IFERROR(IF('TUOS (t-1)'!Q36=0,0,'TUOS (t)'!Q36/'TUOS (t-1)'!Q36-1),"")</f>
        <v>2.5641025641025772E-2</v>
      </c>
      <c r="R36" s="266" t="str">
        <f>IFERROR(IF('TUOS (t-1)'!R36=0,0,'TUOS (t)'!R36/'TUOS (t-1)'!R36-1),"")</f>
        <v/>
      </c>
      <c r="S36" s="266">
        <f>IFERROR(IF('TUOS (t-1)'!S36=0,0,'TUOS (t)'!S36/'TUOS (t-1)'!S36-1),"")</f>
        <v>2.5641025641025772E-2</v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>
        <f>IFERROR(IF('TUOS (t-1)'!G37=0,0,'TUOS (t)'!G37/'TUOS (t-1)'!G37-1),"")</f>
        <v>2.564102564102555E-2</v>
      </c>
      <c r="H37" s="266" t="str">
        <f>IFERROR(IF('TUOS (t-1)'!H37=0,0,'TUOS (t)'!H37/'TUOS (t-1)'!H37-1),"")</f>
        <v/>
      </c>
      <c r="I37" s="266">
        <f>IFERROR(IF('TUOS (t-1)'!I37=0,0,'TUOS (t)'!I37/'TUOS (t-1)'!I37-1),"")</f>
        <v>2.5641025641025772E-2</v>
      </c>
      <c r="J37" s="266">
        <f>IFERROR(IF('TUOS (t-1)'!J37=0,0,'TUOS (t)'!J37/'TUOS (t-1)'!J37-1),"")</f>
        <v>2.5641025641025772E-2</v>
      </c>
      <c r="K37" s="266" t="str">
        <f>IFERROR(IF('TUOS (t-1)'!K37=0,0,'TUOS (t)'!K37/'TUOS (t-1)'!K37-1),"")</f>
        <v/>
      </c>
      <c r="L37" s="266" t="str">
        <f>IFERROR(IF('TUOS (t-1)'!L37=0,0,'TUOS (t)'!L37/'TUOS (t-1)'!L37-1),"")</f>
        <v/>
      </c>
      <c r="M37" s="266" t="str">
        <f>IFERROR(IF('TUOS (t-1)'!M37=0,0,'TUOS (t)'!M37/'TUOS (t-1)'!M37-1),"")</f>
        <v/>
      </c>
      <c r="N37" s="266" t="str">
        <f>IFERROR(IF('TUOS (t-1)'!N37=0,0,'TUOS (t)'!N37/'TUOS (t-1)'!N37-1),"")</f>
        <v/>
      </c>
      <c r="O37" s="266" t="str">
        <f>IFERROR(IF('TUOS (t-1)'!O37=0,0,'TUOS (t)'!O37/'TUOS (t-1)'!O37-1),"")</f>
        <v/>
      </c>
      <c r="P37" s="266" t="str">
        <f>IFERROR(IF('TUOS (t-1)'!P37=0,0,'TUOS (t)'!P37/'TUOS (t-1)'!P37-1),"")</f>
        <v/>
      </c>
      <c r="Q37" s="266">
        <f>IFERROR(IF('TUOS (t-1)'!Q37=0,0,'TUOS (t)'!Q37/'TUOS (t-1)'!Q37-1),"")</f>
        <v>2.5641025641025772E-2</v>
      </c>
      <c r="R37" s="266" t="str">
        <f>IFERROR(IF('TUOS (t-1)'!R37=0,0,'TUOS (t)'!R37/'TUOS (t-1)'!R37-1),"")</f>
        <v/>
      </c>
      <c r="S37" s="266">
        <f>IFERROR(IF('TUOS (t-1)'!S37=0,0,'TUOS (t)'!S37/'TUOS (t-1)'!S37-1),"")</f>
        <v>2.5641025641025772E-2</v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>
        <f>IFERROR(IF('TUOS (t-1)'!G38=0,0,'TUOS (t)'!G38/'TUOS (t-1)'!G38-1),"")</f>
        <v>2.564102564102555E-2</v>
      </c>
      <c r="H38" s="266" t="str">
        <f>IFERROR(IF('TUOS (t-1)'!H38=0,0,'TUOS (t)'!H38/'TUOS (t-1)'!H38-1),"")</f>
        <v/>
      </c>
      <c r="I38" s="266">
        <f>IFERROR(IF('TUOS (t-1)'!I38=0,0,'TUOS (t)'!I38/'TUOS (t-1)'!I38-1),"")</f>
        <v>2.5641025641025772E-2</v>
      </c>
      <c r="J38" s="266">
        <f>IFERROR(IF('TUOS (t-1)'!J38=0,0,'TUOS (t)'!J38/'TUOS (t-1)'!J38-1),"")</f>
        <v>2.5641025641025772E-2</v>
      </c>
      <c r="K38" s="266" t="str">
        <f>IFERROR(IF('TUOS (t-1)'!K38=0,0,'TUOS (t)'!K38/'TUOS (t-1)'!K38-1),"")</f>
        <v/>
      </c>
      <c r="L38" s="266" t="str">
        <f>IFERROR(IF('TUOS (t-1)'!L38=0,0,'TUOS (t)'!L38/'TUOS (t-1)'!L38-1),"")</f>
        <v/>
      </c>
      <c r="M38" s="266" t="str">
        <f>IFERROR(IF('TUOS (t-1)'!M38=0,0,'TUOS (t)'!M38/'TUOS (t-1)'!M38-1),"")</f>
        <v/>
      </c>
      <c r="N38" s="266" t="str">
        <f>IFERROR(IF('TUOS (t-1)'!N38=0,0,'TUOS (t)'!N38/'TUOS (t-1)'!N38-1),"")</f>
        <v/>
      </c>
      <c r="O38" s="266" t="str">
        <f>IFERROR(IF('TUOS (t-1)'!O38=0,0,'TUOS (t)'!O38/'TUOS (t-1)'!O38-1),"")</f>
        <v/>
      </c>
      <c r="P38" s="266" t="str">
        <f>IFERROR(IF('TUOS (t-1)'!P38=0,0,'TUOS (t)'!P38/'TUOS (t-1)'!P38-1),"")</f>
        <v/>
      </c>
      <c r="Q38" s="266">
        <f>IFERROR(IF('TUOS (t-1)'!Q38=0,0,'TUOS (t)'!Q38/'TUOS (t-1)'!Q38-1),"")</f>
        <v>2.5641025641025772E-2</v>
      </c>
      <c r="R38" s="266" t="str">
        <f>IFERROR(IF('TUOS (t-1)'!R38=0,0,'TUOS (t)'!R38/'TUOS (t-1)'!R38-1),"")</f>
        <v/>
      </c>
      <c r="S38" s="266">
        <f>IFERROR(IF('TUOS (t-1)'!S38=0,0,'TUOS (t)'!S38/'TUOS (t-1)'!S38-1),"")</f>
        <v>2.5641025641025772E-2</v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>
        <f>IFERROR(IF('TUOS (t-1)'!G39=0,0,'TUOS (t)'!G39/'TUOS (t-1)'!G39-1),"")</f>
        <v>2.564102564102555E-2</v>
      </c>
      <c r="H39" s="266" t="str">
        <f>IFERROR(IF('TUOS (t-1)'!H39=0,0,'TUOS (t)'!H39/'TUOS (t-1)'!H39-1),"")</f>
        <v/>
      </c>
      <c r="I39" s="266">
        <f>IFERROR(IF('TUOS (t-1)'!I39=0,0,'TUOS (t)'!I39/'TUOS (t-1)'!I39-1),"")</f>
        <v>2.5641025641025772E-2</v>
      </c>
      <c r="J39" s="266">
        <f>IFERROR(IF('TUOS (t-1)'!J39=0,0,'TUOS (t)'!J39/'TUOS (t-1)'!J39-1),"")</f>
        <v>2.5641025641025772E-2</v>
      </c>
      <c r="K39" s="266" t="str">
        <f>IFERROR(IF('TUOS (t-1)'!K39=0,0,'TUOS (t)'!K39/'TUOS (t-1)'!K39-1),"")</f>
        <v/>
      </c>
      <c r="L39" s="266" t="str">
        <f>IFERROR(IF('TUOS (t-1)'!L39=0,0,'TUOS (t)'!L39/'TUOS (t-1)'!L39-1),"")</f>
        <v/>
      </c>
      <c r="M39" s="266" t="str">
        <f>IFERROR(IF('TUOS (t-1)'!M39=0,0,'TUOS (t)'!M39/'TUOS (t-1)'!M39-1),"")</f>
        <v/>
      </c>
      <c r="N39" s="266" t="str">
        <f>IFERROR(IF('TUOS (t-1)'!N39=0,0,'TUOS (t)'!N39/'TUOS (t-1)'!N39-1),"")</f>
        <v/>
      </c>
      <c r="O39" s="266" t="str">
        <f>IFERROR(IF('TUOS (t-1)'!O39=0,0,'TUOS (t)'!O39/'TUOS (t-1)'!O39-1),"")</f>
        <v/>
      </c>
      <c r="P39" s="266" t="str">
        <f>IFERROR(IF('TUOS (t-1)'!P39=0,0,'TUOS (t)'!P39/'TUOS (t-1)'!P39-1),"")</f>
        <v/>
      </c>
      <c r="Q39" s="266">
        <f>IFERROR(IF('TUOS (t-1)'!Q39=0,0,'TUOS (t)'!Q39/'TUOS (t-1)'!Q39-1),"")</f>
        <v>2.5641025641025772E-2</v>
      </c>
      <c r="R39" s="266" t="str">
        <f>IFERROR(IF('TUOS (t-1)'!R39=0,0,'TUOS (t)'!R39/'TUOS (t-1)'!R39-1),"")</f>
        <v/>
      </c>
      <c r="S39" s="266">
        <f>IFERROR(IF('TUOS (t-1)'!S39=0,0,'TUOS (t)'!S39/'TUOS (t-1)'!S39-1),"")</f>
        <v>2.5641025641025772E-2</v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>
        <f>IFERROR(IF('TUOS (t-1)'!G40=0,0,'TUOS (t)'!G40/'TUOS (t-1)'!G40-1),"")</f>
        <v>2.564102564102555E-2</v>
      </c>
      <c r="H40" s="266" t="str">
        <f>IFERROR(IF('TUOS (t-1)'!H40=0,0,'TUOS (t)'!H40/'TUOS (t-1)'!H40-1),"")</f>
        <v/>
      </c>
      <c r="I40" s="266">
        <f>IFERROR(IF('TUOS (t-1)'!I40=0,0,'TUOS (t)'!I40/'TUOS (t-1)'!I40-1),"")</f>
        <v>2.5641025641025772E-2</v>
      </c>
      <c r="J40" s="266">
        <f>IFERROR(IF('TUOS (t-1)'!J40=0,0,'TUOS (t)'!J40/'TUOS (t-1)'!J40-1),"")</f>
        <v>2.5641025641025772E-2</v>
      </c>
      <c r="K40" s="266" t="str">
        <f>IFERROR(IF('TUOS (t-1)'!K40=0,0,'TUOS (t)'!K40/'TUOS (t-1)'!K40-1),"")</f>
        <v/>
      </c>
      <c r="L40" s="266" t="str">
        <f>IFERROR(IF('TUOS (t-1)'!L40=0,0,'TUOS (t)'!L40/'TUOS (t-1)'!L40-1),"")</f>
        <v/>
      </c>
      <c r="M40" s="266" t="str">
        <f>IFERROR(IF('TUOS (t-1)'!M40=0,0,'TUOS (t)'!M40/'TUOS (t-1)'!M40-1),"")</f>
        <v/>
      </c>
      <c r="N40" s="266" t="str">
        <f>IFERROR(IF('TUOS (t-1)'!N40=0,0,'TUOS (t)'!N40/'TUOS (t-1)'!N40-1),"")</f>
        <v/>
      </c>
      <c r="O40" s="266" t="str">
        <f>IFERROR(IF('TUOS (t-1)'!O40=0,0,'TUOS (t)'!O40/'TUOS (t-1)'!O40-1),"")</f>
        <v/>
      </c>
      <c r="P40" s="266" t="str">
        <f>IFERROR(IF('TUOS (t-1)'!P40=0,0,'TUOS (t)'!P40/'TUOS (t-1)'!P40-1),"")</f>
        <v/>
      </c>
      <c r="Q40" s="266">
        <f>IFERROR(IF('TUOS (t-1)'!Q40=0,0,'TUOS (t)'!Q40/'TUOS (t-1)'!Q40-1),"")</f>
        <v>2.5641025641025772E-2</v>
      </c>
      <c r="R40" s="266" t="str">
        <f>IFERROR(IF('TUOS (t-1)'!R40=0,0,'TUOS (t)'!R40/'TUOS (t-1)'!R40-1),"")</f>
        <v/>
      </c>
      <c r="S40" s="266">
        <f>IFERROR(IF('TUOS (t-1)'!S40=0,0,'TUOS (t)'!S40/'TUOS (t-1)'!S40-1),"")</f>
        <v>2.5641025641025772E-2</v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>
        <f>IFERROR(IF('TUOS (t-1)'!G41=0,0,'TUOS (t)'!G41/'TUOS (t-1)'!G41-1),"")</f>
        <v>2.564102564102555E-2</v>
      </c>
      <c r="H41" s="266" t="str">
        <f>IFERROR(IF('TUOS (t-1)'!H41=0,0,'TUOS (t)'!H41/'TUOS (t-1)'!H41-1),"")</f>
        <v/>
      </c>
      <c r="I41" s="266">
        <f>IFERROR(IF('TUOS (t-1)'!I41=0,0,'TUOS (t)'!I41/'TUOS (t-1)'!I41-1),"")</f>
        <v>2.5641025641025772E-2</v>
      </c>
      <c r="J41" s="266">
        <f>IFERROR(IF('TUOS (t-1)'!J41=0,0,'TUOS (t)'!J41/'TUOS (t-1)'!J41-1),"")</f>
        <v>2.5641025641025772E-2</v>
      </c>
      <c r="K41" s="266" t="str">
        <f>IFERROR(IF('TUOS (t-1)'!K41=0,0,'TUOS (t)'!K41/'TUOS (t-1)'!K41-1),"")</f>
        <v/>
      </c>
      <c r="L41" s="266" t="str">
        <f>IFERROR(IF('TUOS (t-1)'!L41=0,0,'TUOS (t)'!L41/'TUOS (t-1)'!L41-1),"")</f>
        <v/>
      </c>
      <c r="M41" s="266" t="str">
        <f>IFERROR(IF('TUOS (t-1)'!M41=0,0,'TUOS (t)'!M41/'TUOS (t-1)'!M41-1),"")</f>
        <v/>
      </c>
      <c r="N41" s="266" t="str">
        <f>IFERROR(IF('TUOS (t-1)'!N41=0,0,'TUOS (t)'!N41/'TUOS (t-1)'!N41-1),"")</f>
        <v/>
      </c>
      <c r="O41" s="266" t="str">
        <f>IFERROR(IF('TUOS (t-1)'!O41=0,0,'TUOS (t)'!O41/'TUOS (t-1)'!O41-1),"")</f>
        <v/>
      </c>
      <c r="P41" s="266" t="str">
        <f>IFERROR(IF('TUOS (t-1)'!P41=0,0,'TUOS (t)'!P41/'TUOS (t-1)'!P41-1),"")</f>
        <v/>
      </c>
      <c r="Q41" s="266">
        <f>IFERROR(IF('TUOS (t-1)'!Q41=0,0,'TUOS (t)'!Q41/'TUOS (t-1)'!Q41-1),"")</f>
        <v>2.5641025641025772E-2</v>
      </c>
      <c r="R41" s="266" t="str">
        <f>IFERROR(IF('TUOS (t-1)'!R41=0,0,'TUOS (t)'!R41/'TUOS (t-1)'!R41-1),"")</f>
        <v/>
      </c>
      <c r="S41" s="266">
        <f>IFERROR(IF('TUOS (t-1)'!S41=0,0,'TUOS (t)'!S41/'TUOS (t-1)'!S41-1),"")</f>
        <v>2.5641025641025772E-2</v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>
        <f>IFERROR(IF('TUOS (t-1)'!G42=0,0,'TUOS (t)'!G42/'TUOS (t-1)'!G42-1),"")</f>
        <v>2.564102564102555E-2</v>
      </c>
      <c r="H42" s="266" t="str">
        <f>IFERROR(IF('TUOS (t-1)'!H42=0,0,'TUOS (t)'!H42/'TUOS (t-1)'!H42-1),"")</f>
        <v/>
      </c>
      <c r="I42" s="266">
        <f>IFERROR(IF('TUOS (t-1)'!I42=0,0,'TUOS (t)'!I42/'TUOS (t-1)'!I42-1),"")</f>
        <v>2.5641025641025772E-2</v>
      </c>
      <c r="J42" s="266">
        <f>IFERROR(IF('TUOS (t-1)'!J42=0,0,'TUOS (t)'!J42/'TUOS (t-1)'!J42-1),"")</f>
        <v>2.5641025641025772E-2</v>
      </c>
      <c r="K42" s="266" t="str">
        <f>IFERROR(IF('TUOS (t-1)'!K42=0,0,'TUOS (t)'!K42/'TUOS (t-1)'!K42-1),"")</f>
        <v/>
      </c>
      <c r="L42" s="266" t="str">
        <f>IFERROR(IF('TUOS (t-1)'!L42=0,0,'TUOS (t)'!L42/'TUOS (t-1)'!L42-1),"")</f>
        <v/>
      </c>
      <c r="M42" s="266" t="str">
        <f>IFERROR(IF('TUOS (t-1)'!M42=0,0,'TUOS (t)'!M42/'TUOS (t-1)'!M42-1),"")</f>
        <v/>
      </c>
      <c r="N42" s="266" t="str">
        <f>IFERROR(IF('TUOS (t-1)'!N42=0,0,'TUOS (t)'!N42/'TUOS (t-1)'!N42-1),"")</f>
        <v/>
      </c>
      <c r="O42" s="266" t="str">
        <f>IFERROR(IF('TUOS (t-1)'!O42=0,0,'TUOS (t)'!O42/'TUOS (t-1)'!O42-1),"")</f>
        <v/>
      </c>
      <c r="P42" s="266" t="str">
        <f>IFERROR(IF('TUOS (t-1)'!P42=0,0,'TUOS (t)'!P42/'TUOS (t-1)'!P42-1),"")</f>
        <v/>
      </c>
      <c r="Q42" s="266">
        <f>IFERROR(IF('TUOS (t-1)'!Q42=0,0,'TUOS (t)'!Q42/'TUOS (t-1)'!Q42-1),"")</f>
        <v>2.5641025641025772E-2</v>
      </c>
      <c r="R42" s="266" t="str">
        <f>IFERROR(IF('TUOS (t-1)'!R42=0,0,'TUOS (t)'!R42/'TUOS (t-1)'!R42-1),"")</f>
        <v/>
      </c>
      <c r="S42" s="266">
        <f>IFERROR(IF('TUOS (t-1)'!S42=0,0,'TUOS (t)'!S42/'TUOS (t-1)'!S42-1),"")</f>
        <v>2.5641025641025772E-2</v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>
        <f>IFERROR(IF('TUOS (t-1)'!G43=0,0,'TUOS (t)'!G43/'TUOS (t-1)'!G43-1),"")</f>
        <v>2.564102564102555E-2</v>
      </c>
      <c r="H43" s="266" t="str">
        <f>IFERROR(IF('TUOS (t-1)'!H43=0,0,'TUOS (t)'!H43/'TUOS (t-1)'!H43-1),"")</f>
        <v/>
      </c>
      <c r="I43" s="266">
        <f>IFERROR(IF('TUOS (t-1)'!I43=0,0,'TUOS (t)'!I43/'TUOS (t-1)'!I43-1),"")</f>
        <v>2.5641025641025772E-2</v>
      </c>
      <c r="J43" s="266">
        <f>IFERROR(IF('TUOS (t-1)'!J43=0,0,'TUOS (t)'!J43/'TUOS (t-1)'!J43-1),"")</f>
        <v>2.5641025641025772E-2</v>
      </c>
      <c r="K43" s="266" t="str">
        <f>IFERROR(IF('TUOS (t-1)'!K43=0,0,'TUOS (t)'!K43/'TUOS (t-1)'!K43-1),"")</f>
        <v/>
      </c>
      <c r="L43" s="266" t="str">
        <f>IFERROR(IF('TUOS (t-1)'!L43=0,0,'TUOS (t)'!L43/'TUOS (t-1)'!L43-1),"")</f>
        <v/>
      </c>
      <c r="M43" s="266" t="str">
        <f>IFERROR(IF('TUOS (t-1)'!M43=0,0,'TUOS (t)'!M43/'TUOS (t-1)'!M43-1),"")</f>
        <v/>
      </c>
      <c r="N43" s="266" t="str">
        <f>IFERROR(IF('TUOS (t-1)'!N43=0,0,'TUOS (t)'!N43/'TUOS (t-1)'!N43-1),"")</f>
        <v/>
      </c>
      <c r="O43" s="266" t="str">
        <f>IFERROR(IF('TUOS (t-1)'!O43=0,0,'TUOS (t)'!O43/'TUOS (t-1)'!O43-1),"")</f>
        <v/>
      </c>
      <c r="P43" s="266" t="str">
        <f>IFERROR(IF('TUOS (t-1)'!P43=0,0,'TUOS (t)'!P43/'TUOS (t-1)'!P43-1),"")</f>
        <v/>
      </c>
      <c r="Q43" s="266">
        <f>IFERROR(IF('TUOS (t-1)'!Q43=0,0,'TUOS (t)'!Q43/'TUOS (t-1)'!Q43-1),"")</f>
        <v>2.5641025641025772E-2</v>
      </c>
      <c r="R43" s="266" t="str">
        <f>IFERROR(IF('TUOS (t-1)'!R43=0,0,'TUOS (t)'!R43/'TUOS (t-1)'!R43-1),"")</f>
        <v/>
      </c>
      <c r="S43" s="266">
        <f>IFERROR(IF('TUOS (t-1)'!S43=0,0,'TUOS (t)'!S43/'TUOS (t-1)'!S43-1),"")</f>
        <v>2.5641025641025772E-2</v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>
        <f>IFERROR(IF('TUOS (t-1)'!G44=0,0,'TUOS (t)'!G44/'TUOS (t-1)'!G44-1),"")</f>
        <v>2.564102564102555E-2</v>
      </c>
      <c r="H44" s="266" t="str">
        <f>IFERROR(IF('TUOS (t-1)'!H44=0,0,'TUOS (t)'!H44/'TUOS (t-1)'!H44-1),"")</f>
        <v/>
      </c>
      <c r="I44" s="266">
        <f>IFERROR(IF('TUOS (t-1)'!I44=0,0,'TUOS (t)'!I44/'TUOS (t-1)'!I44-1),"")</f>
        <v>2.5641025641025772E-2</v>
      </c>
      <c r="J44" s="266">
        <f>IFERROR(IF('TUOS (t-1)'!J44=0,0,'TUOS (t)'!J44/'TUOS (t-1)'!J44-1),"")</f>
        <v>2.5641025641025772E-2</v>
      </c>
      <c r="K44" s="266" t="str">
        <f>IFERROR(IF('TUOS (t-1)'!K44=0,0,'TUOS (t)'!K44/'TUOS (t-1)'!K44-1),"")</f>
        <v/>
      </c>
      <c r="L44" s="266" t="str">
        <f>IFERROR(IF('TUOS (t-1)'!L44=0,0,'TUOS (t)'!L44/'TUOS (t-1)'!L44-1),"")</f>
        <v/>
      </c>
      <c r="M44" s="266" t="str">
        <f>IFERROR(IF('TUOS (t-1)'!M44=0,0,'TUOS (t)'!M44/'TUOS (t-1)'!M44-1),"")</f>
        <v/>
      </c>
      <c r="N44" s="266" t="str">
        <f>IFERROR(IF('TUOS (t-1)'!N44=0,0,'TUOS (t)'!N44/'TUOS (t-1)'!N44-1),"")</f>
        <v/>
      </c>
      <c r="O44" s="266" t="str">
        <f>IFERROR(IF('TUOS (t-1)'!O44=0,0,'TUOS (t)'!O44/'TUOS (t-1)'!O44-1),"")</f>
        <v/>
      </c>
      <c r="P44" s="266" t="str">
        <f>IFERROR(IF('TUOS (t-1)'!P44=0,0,'TUOS (t)'!P44/'TUOS (t-1)'!P44-1),"")</f>
        <v/>
      </c>
      <c r="Q44" s="266">
        <f>IFERROR(IF('TUOS (t-1)'!Q44=0,0,'TUOS (t)'!Q44/'TUOS (t-1)'!Q44-1),"")</f>
        <v>2.5641025641025772E-2</v>
      </c>
      <c r="R44" s="266" t="str">
        <f>IFERROR(IF('TUOS (t-1)'!R44=0,0,'TUOS (t)'!R44/'TUOS (t-1)'!R44-1),"")</f>
        <v/>
      </c>
      <c r="S44" s="266">
        <f>IFERROR(IF('TUOS (t-1)'!S44=0,0,'TUOS (t)'!S44/'TUOS (t-1)'!S44-1),"")</f>
        <v>2.5641025641025772E-2</v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>
        <f>IFERROR(IF('TUOS (t-1)'!G45=0,0,'TUOS (t)'!G45/'TUOS (t-1)'!G45-1),"")</f>
        <v>0</v>
      </c>
      <c r="H45" s="266">
        <f>IFERROR(IF('TUOS (t-1)'!H45=0,0,'TUOS (t)'!H45/'TUOS (t-1)'!H45-1),"")</f>
        <v>0</v>
      </c>
      <c r="I45" s="266">
        <f>IFERROR(IF('TUOS (t-1)'!I45=0,0,'TUOS (t)'!I45/'TUOS (t-1)'!I45-1),"")</f>
        <v>0</v>
      </c>
      <c r="J45" s="266">
        <f>IFERROR(IF('TUOS (t-1)'!J45=0,0,'TUOS (t)'!J45/'TUOS (t-1)'!J45-1),"")</f>
        <v>0</v>
      </c>
      <c r="K45" s="266">
        <f>IFERROR(IF('TUOS (t-1)'!K45=0,0,'TUOS (t)'!K45/'TUOS (t-1)'!K45-1),"")</f>
        <v>0</v>
      </c>
      <c r="L45" s="266">
        <f>IFERROR(IF('TUOS (t-1)'!L45=0,0,'TUOS (t)'!L45/'TUOS (t-1)'!L45-1),"")</f>
        <v>0</v>
      </c>
      <c r="M45" s="266">
        <f>IFERROR(IF('TUOS (t-1)'!M45=0,0,'TUOS (t)'!M45/'TUOS (t-1)'!M45-1),"")</f>
        <v>0</v>
      </c>
      <c r="N45" s="266">
        <f>IFERROR(IF('TUOS (t-1)'!N45=0,0,'TUOS (t)'!N45/'TUOS (t-1)'!N45-1),"")</f>
        <v>0</v>
      </c>
      <c r="O45" s="266">
        <f>IFERROR(IF('TUOS (t-1)'!O45=0,0,'TUOS (t)'!O45/'TUOS (t-1)'!O45-1),"")</f>
        <v>0</v>
      </c>
      <c r="P45" s="266">
        <f>IFERROR(IF('TUOS (t-1)'!P45=0,0,'TUOS (t)'!P45/'TUOS (t-1)'!P45-1),"")</f>
        <v>0</v>
      </c>
      <c r="Q45" s="266">
        <f>IFERROR(IF('TUOS (t-1)'!Q45=0,0,'TUOS (t)'!Q45/'TUOS (t-1)'!Q45-1),"")</f>
        <v>0</v>
      </c>
      <c r="R45" s="266">
        <f>IFERROR(IF('TUOS (t-1)'!R45=0,0,'TUOS (t)'!R45/'TUOS (t-1)'!R45-1),"")</f>
        <v>0</v>
      </c>
      <c r="S45" s="266">
        <f>IFERROR(IF('TUOS (t-1)'!S45=0,0,'TUOS (t)'!S45/'TUOS (t-1)'!S45-1),"")</f>
        <v>0</v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>
        <f>IFERROR(IF('TUOS (t-1)'!G46=0,0,'TUOS (t)'!G46/'TUOS (t-1)'!G46-1),"")</f>
        <v>0</v>
      </c>
      <c r="H46" s="266">
        <f>IFERROR(IF('TUOS (t-1)'!H46=0,0,'TUOS (t)'!H46/'TUOS (t-1)'!H46-1),"")</f>
        <v>0</v>
      </c>
      <c r="I46" s="266">
        <f>IFERROR(IF('TUOS (t-1)'!I46=0,0,'TUOS (t)'!I46/'TUOS (t-1)'!I46-1),"")</f>
        <v>0</v>
      </c>
      <c r="J46" s="266">
        <f>IFERROR(IF('TUOS (t-1)'!J46=0,0,'TUOS (t)'!J46/'TUOS (t-1)'!J46-1),"")</f>
        <v>0</v>
      </c>
      <c r="K46" s="266">
        <f>IFERROR(IF('TUOS (t-1)'!K46=0,0,'TUOS (t)'!K46/'TUOS (t-1)'!K46-1),"")</f>
        <v>0</v>
      </c>
      <c r="L46" s="266">
        <f>IFERROR(IF('TUOS (t-1)'!L46=0,0,'TUOS (t)'!L46/'TUOS (t-1)'!L46-1),"")</f>
        <v>0</v>
      </c>
      <c r="M46" s="266">
        <f>IFERROR(IF('TUOS (t-1)'!M46=0,0,'TUOS (t)'!M46/'TUOS (t-1)'!M46-1),"")</f>
        <v>0</v>
      </c>
      <c r="N46" s="266">
        <f>IFERROR(IF('TUOS (t-1)'!N46=0,0,'TUOS (t)'!N46/'TUOS (t-1)'!N46-1),"")</f>
        <v>0</v>
      </c>
      <c r="O46" s="266">
        <f>IFERROR(IF('TUOS (t-1)'!O46=0,0,'TUOS (t)'!O46/'TUOS (t-1)'!O46-1),"")</f>
        <v>0</v>
      </c>
      <c r="P46" s="266">
        <f>IFERROR(IF('TUOS (t-1)'!P46=0,0,'TUOS (t)'!P46/'TUOS (t-1)'!P46-1),"")</f>
        <v>0</v>
      </c>
      <c r="Q46" s="266">
        <f>IFERROR(IF('TUOS (t-1)'!Q46=0,0,'TUOS (t)'!Q46/'TUOS (t-1)'!Q46-1),"")</f>
        <v>0</v>
      </c>
      <c r="R46" s="266">
        <f>IFERROR(IF('TUOS (t-1)'!R46=0,0,'TUOS (t)'!R46/'TUOS (t-1)'!R46-1),"")</f>
        <v>0</v>
      </c>
      <c r="S46" s="266">
        <f>IFERROR(IF('TUOS (t-1)'!S46=0,0,'TUOS (t)'!S46/'TUOS (t-1)'!S46-1),"")</f>
        <v>0</v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 t="str">
        <f>IFERROR(IF('TUOS (t-1)'!G48=0,0,'TUOS (t)'!G48/'TUOS (t-1)'!G48-1),"")</f>
        <v/>
      </c>
      <c r="H48" s="266" t="str">
        <f>IFERROR(IF('TUOS (t-1)'!H48=0,0,'TUOS (t)'!H48/'TUOS (t-1)'!H48-1),"")</f>
        <v/>
      </c>
      <c r="I48" s="266">
        <f>IFERROR(IF('TUOS (t-1)'!I48=0,0,'TUOS (t)'!I48/'TUOS (t-1)'!I48-1),"")</f>
        <v>2.5641025641025772E-2</v>
      </c>
      <c r="J48" s="266">
        <f>IFERROR(IF('TUOS (t-1)'!J48=0,0,'TUOS (t)'!J48/'TUOS (t-1)'!J48-1),"")</f>
        <v>2.5641025641025772E-2</v>
      </c>
      <c r="K48" s="266">
        <f>IFERROR(IF('TUOS (t-1)'!K48=0,0,'TUOS (t)'!K48/'TUOS (t-1)'!K48-1),"")</f>
        <v>2.5641025641025772E-2</v>
      </c>
      <c r="L48" s="266" t="str">
        <f>IFERROR(IF('TUOS (t-1)'!L48=0,0,'TUOS (t)'!L48/'TUOS (t-1)'!L48-1),"")</f>
        <v/>
      </c>
      <c r="M48" s="266" t="str">
        <f>IFERROR(IF('TUOS (t-1)'!M48=0,0,'TUOS (t)'!M48/'TUOS (t-1)'!M48-1),"")</f>
        <v/>
      </c>
      <c r="N48" s="266" t="str">
        <f>IFERROR(IF('TUOS (t-1)'!N48=0,0,'TUOS (t)'!N48/'TUOS (t-1)'!N48-1),"")</f>
        <v/>
      </c>
      <c r="O48" s="266" t="str">
        <f>IFERROR(IF('TUOS (t-1)'!O48=0,0,'TUOS (t)'!O48/'TUOS (t-1)'!O48-1),"")</f>
        <v/>
      </c>
      <c r="P48" s="266" t="str">
        <f>IFERROR(IF('TUOS (t-1)'!P48=0,0,'TUOS (t)'!P48/'TUOS (t-1)'!P48-1),"")</f>
        <v/>
      </c>
      <c r="Q48" s="266">
        <f>IFERROR(IF('TUOS (t-1)'!Q48=0,0,'TUOS (t)'!Q48/'TUOS (t-1)'!Q48-1),"")</f>
        <v>2.5641025641025772E-2</v>
      </c>
      <c r="R48" s="266" t="str">
        <f>IFERROR(IF('TUOS (t-1)'!R48=0,0,'TUOS (t)'!R48/'TUOS (t-1)'!R48-1),"")</f>
        <v/>
      </c>
      <c r="S48" s="266">
        <f>IFERROR(IF('TUOS (t-1)'!S48=0,0,'TUOS (t)'!S48/'TUOS (t-1)'!S48-1),"")</f>
        <v>2.5641025641025772E-2</v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>
        <f>IFERROR(IF('TUOS (t-1)'!G49=0,0,'TUOS (t)'!G49/'TUOS (t-1)'!G49-1),"")</f>
        <v>2.564102564102555E-2</v>
      </c>
      <c r="H49" s="266" t="str">
        <f>IFERROR(IF('TUOS (t-1)'!H49=0,0,'TUOS (t)'!H49/'TUOS (t-1)'!H49-1),"")</f>
        <v/>
      </c>
      <c r="I49" s="266">
        <f>IFERROR(IF('TUOS (t-1)'!I49=0,0,'TUOS (t)'!I49/'TUOS (t-1)'!I49-1),"")</f>
        <v>2.5641025641025772E-2</v>
      </c>
      <c r="J49" s="266">
        <f>IFERROR(IF('TUOS (t-1)'!J49=0,0,'TUOS (t)'!J49/'TUOS (t-1)'!J49-1),"")</f>
        <v>2.5641025641025772E-2</v>
      </c>
      <c r="K49" s="266" t="str">
        <f>IFERROR(IF('TUOS (t-1)'!K49=0,0,'TUOS (t)'!K49/'TUOS (t-1)'!K49-1),"")</f>
        <v/>
      </c>
      <c r="L49" s="266" t="str">
        <f>IFERROR(IF('TUOS (t-1)'!L49=0,0,'TUOS (t)'!L49/'TUOS (t-1)'!L49-1),"")</f>
        <v/>
      </c>
      <c r="M49" s="266" t="str">
        <f>IFERROR(IF('TUOS (t-1)'!M49=0,0,'TUOS (t)'!M49/'TUOS (t-1)'!M49-1),"")</f>
        <v/>
      </c>
      <c r="N49" s="266" t="str">
        <f>IFERROR(IF('TUOS (t-1)'!N49=0,0,'TUOS (t)'!N49/'TUOS (t-1)'!N49-1),"")</f>
        <v/>
      </c>
      <c r="O49" s="266" t="str">
        <f>IFERROR(IF('TUOS (t-1)'!O49=0,0,'TUOS (t)'!O49/'TUOS (t-1)'!O49-1),"")</f>
        <v/>
      </c>
      <c r="P49" s="266" t="str">
        <f>IFERROR(IF('TUOS (t-1)'!P49=0,0,'TUOS (t)'!P49/'TUOS (t-1)'!P49-1),"")</f>
        <v/>
      </c>
      <c r="Q49" s="266" t="str">
        <f>IFERROR(IF('TUOS (t-1)'!Q49=0,0,'TUOS (t)'!Q49/'TUOS (t-1)'!Q49-1),"")</f>
        <v/>
      </c>
      <c r="R49" s="266" t="str">
        <f>IFERROR(IF('TUOS (t-1)'!R49=0,0,'TUOS (t)'!R49/'TUOS (t-1)'!R49-1),"")</f>
        <v/>
      </c>
      <c r="S49" s="266" t="str">
        <f>IFERROR(IF('TUOS (t-1)'!S49=0,0,'TUOS (t)'!S49/'TUOS (t-1)'!S49-1),"")</f>
        <v/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>
        <f>IFERROR(IF('TUOS (t-1)'!G50=0,0,'TUOS (t)'!G50/'TUOS (t-1)'!G50-1),"")</f>
        <v>2.564102564102555E-2</v>
      </c>
      <c r="H50" s="266" t="str">
        <f>IFERROR(IF('TUOS (t-1)'!H50=0,0,'TUOS (t)'!H50/'TUOS (t-1)'!H50-1),"")</f>
        <v/>
      </c>
      <c r="I50" s="266">
        <f>IFERROR(IF('TUOS (t-1)'!I50=0,0,'TUOS (t)'!I50/'TUOS (t-1)'!I50-1),"")</f>
        <v>2.5641025641025772E-2</v>
      </c>
      <c r="J50" s="266">
        <f>IFERROR(IF('TUOS (t-1)'!J50=0,0,'TUOS (t)'!J50/'TUOS (t-1)'!J50-1),"")</f>
        <v>2.5641025641025772E-2</v>
      </c>
      <c r="K50" s="266" t="str">
        <f>IFERROR(IF('TUOS (t-1)'!K50=0,0,'TUOS (t)'!K50/'TUOS (t-1)'!K50-1),"")</f>
        <v/>
      </c>
      <c r="L50" s="266" t="str">
        <f>IFERROR(IF('TUOS (t-1)'!L50=0,0,'TUOS (t)'!L50/'TUOS (t-1)'!L50-1),"")</f>
        <v/>
      </c>
      <c r="M50" s="266" t="str">
        <f>IFERROR(IF('TUOS (t-1)'!M50=0,0,'TUOS (t)'!M50/'TUOS (t-1)'!M50-1),"")</f>
        <v/>
      </c>
      <c r="N50" s="266" t="str">
        <f>IFERROR(IF('TUOS (t-1)'!N50=0,0,'TUOS (t)'!N50/'TUOS (t-1)'!N50-1),"")</f>
        <v/>
      </c>
      <c r="O50" s="266" t="str">
        <f>IFERROR(IF('TUOS (t-1)'!O50=0,0,'TUOS (t)'!O50/'TUOS (t-1)'!O50-1),"")</f>
        <v/>
      </c>
      <c r="P50" s="266" t="str">
        <f>IFERROR(IF('TUOS (t-1)'!P50=0,0,'TUOS (t)'!P50/'TUOS (t-1)'!P50-1),"")</f>
        <v/>
      </c>
      <c r="Q50" s="266" t="str">
        <f>IFERROR(IF('TUOS (t-1)'!Q50=0,0,'TUOS (t)'!Q50/'TUOS (t-1)'!Q50-1),"")</f>
        <v/>
      </c>
      <c r="R50" s="266" t="str">
        <f>IFERROR(IF('TUOS (t-1)'!R50=0,0,'TUOS (t)'!R50/'TUOS (t-1)'!R50-1),"")</f>
        <v/>
      </c>
      <c r="S50" s="266" t="str">
        <f>IFERROR(IF('TUOS (t-1)'!S50=0,0,'TUOS (t)'!S50/'TUOS (t-1)'!S50-1),"")</f>
        <v/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>
        <f>IFERROR(IF('TUOS (t-1)'!G51=0,0,'TUOS (t)'!G51/'TUOS (t-1)'!G51-1),"")</f>
        <v>2.564102564102555E-2</v>
      </c>
      <c r="H51" s="266" t="str">
        <f>IFERROR(IF('TUOS (t-1)'!H51=0,0,'TUOS (t)'!H51/'TUOS (t-1)'!H51-1),"")</f>
        <v/>
      </c>
      <c r="I51" s="266">
        <f>IFERROR(IF('TUOS (t-1)'!I51=0,0,'TUOS (t)'!I51/'TUOS (t-1)'!I51-1),"")</f>
        <v>2.5641025641025772E-2</v>
      </c>
      <c r="J51" s="266">
        <f>IFERROR(IF('TUOS (t-1)'!J51=0,0,'TUOS (t)'!J51/'TUOS (t-1)'!J51-1),"")</f>
        <v>2.5641025641025772E-2</v>
      </c>
      <c r="K51" s="266" t="str">
        <f>IFERROR(IF('TUOS (t-1)'!K51=0,0,'TUOS (t)'!K51/'TUOS (t-1)'!K51-1),"")</f>
        <v/>
      </c>
      <c r="L51" s="266" t="str">
        <f>IFERROR(IF('TUOS (t-1)'!L51=0,0,'TUOS (t)'!L51/'TUOS (t-1)'!L51-1),"")</f>
        <v/>
      </c>
      <c r="M51" s="266" t="str">
        <f>IFERROR(IF('TUOS (t-1)'!M51=0,0,'TUOS (t)'!M51/'TUOS (t-1)'!M51-1),"")</f>
        <v/>
      </c>
      <c r="N51" s="266" t="str">
        <f>IFERROR(IF('TUOS (t-1)'!N51=0,0,'TUOS (t)'!N51/'TUOS (t-1)'!N51-1),"")</f>
        <v/>
      </c>
      <c r="O51" s="266" t="str">
        <f>IFERROR(IF('TUOS (t-1)'!O51=0,0,'TUOS (t)'!O51/'TUOS (t-1)'!O51-1),"")</f>
        <v/>
      </c>
      <c r="P51" s="266" t="str">
        <f>IFERROR(IF('TUOS (t-1)'!P51=0,0,'TUOS (t)'!P51/'TUOS (t-1)'!P51-1),"")</f>
        <v/>
      </c>
      <c r="Q51" s="266" t="str">
        <f>IFERROR(IF('TUOS (t-1)'!Q51=0,0,'TUOS (t)'!Q51/'TUOS (t-1)'!Q51-1),"")</f>
        <v/>
      </c>
      <c r="R51" s="266" t="str">
        <f>IFERROR(IF('TUOS (t-1)'!R51=0,0,'TUOS (t)'!R51/'TUOS (t-1)'!R51-1),"")</f>
        <v/>
      </c>
      <c r="S51" s="266" t="str">
        <f>IFERROR(IF('TUOS (t-1)'!S51=0,0,'TUOS (t)'!S51/'TUOS (t-1)'!S51-1),"")</f>
        <v/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>
        <f>IFERROR(IF('TUOS (t-1)'!G52=0,0,'TUOS (t)'!G52/'TUOS (t-1)'!G52-1),"")</f>
        <v>2.564102564102555E-2</v>
      </c>
      <c r="H52" s="266" t="str">
        <f>IFERROR(IF('TUOS (t-1)'!H52=0,0,'TUOS (t)'!H52/'TUOS (t-1)'!H52-1),"")</f>
        <v/>
      </c>
      <c r="I52" s="266" t="str">
        <f>IFERROR(IF('TUOS (t-1)'!I52=0,0,'TUOS (t)'!I52/'TUOS (t-1)'!I52-1),"")</f>
        <v/>
      </c>
      <c r="J52" s="266" t="str">
        <f>IFERROR(IF('TUOS (t-1)'!J52=0,0,'TUOS (t)'!J52/'TUOS (t-1)'!J52-1),"")</f>
        <v/>
      </c>
      <c r="K52" s="266" t="str">
        <f>IFERROR(IF('TUOS (t-1)'!K52=0,0,'TUOS (t)'!K52/'TUOS (t-1)'!K52-1),"")</f>
        <v/>
      </c>
      <c r="L52" s="266" t="str">
        <f>IFERROR(IF('TUOS (t-1)'!L52=0,0,'TUOS (t)'!L52/'TUOS (t-1)'!L52-1),"")</f>
        <v/>
      </c>
      <c r="M52" s="266" t="str">
        <f>IFERROR(IF('TUOS (t-1)'!M52=0,0,'TUOS (t)'!M52/'TUOS (t-1)'!M52-1),"")</f>
        <v/>
      </c>
      <c r="N52" s="266" t="str">
        <f>IFERROR(IF('TUOS (t-1)'!N52=0,0,'TUOS (t)'!N52/'TUOS (t-1)'!N52-1),"")</f>
        <v/>
      </c>
      <c r="O52" s="266" t="str">
        <f>IFERROR(IF('TUOS (t-1)'!O52=0,0,'TUOS (t)'!O52/'TUOS (t-1)'!O52-1),"")</f>
        <v/>
      </c>
      <c r="P52" s="266" t="str">
        <f>IFERROR(IF('TUOS (t-1)'!P52=0,0,'TUOS (t)'!P52/'TUOS (t-1)'!P52-1),"")</f>
        <v/>
      </c>
      <c r="Q52" s="266">
        <f>IFERROR(IF('TUOS (t-1)'!Q52=0,0,'TUOS (t)'!Q52/'TUOS (t-1)'!Q52-1),"")</f>
        <v>2.5641025641025772E-2</v>
      </c>
      <c r="R52" s="266" t="str">
        <f>IFERROR(IF('TUOS (t-1)'!R52=0,0,'TUOS (t)'!R52/'TUOS (t-1)'!R52-1),"")</f>
        <v/>
      </c>
      <c r="S52" s="266">
        <f>IFERROR(IF('TUOS (t-1)'!S52=0,0,'TUOS (t)'!S52/'TUOS (t-1)'!S52-1),"")</f>
        <v>2.5641025641025772E-2</v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>
        <f>IFERROR(IF('TUOS (t-1)'!G53=0,0,'TUOS (t)'!G53/'TUOS (t-1)'!G53-1),"")</f>
        <v>2.564102564102555E-2</v>
      </c>
      <c r="H53" s="266" t="str">
        <f>IFERROR(IF('TUOS (t-1)'!H53=0,0,'TUOS (t)'!H53/'TUOS (t-1)'!H53-1),"")</f>
        <v/>
      </c>
      <c r="I53" s="266" t="str">
        <f>IFERROR(IF('TUOS (t-1)'!I53=0,0,'TUOS (t)'!I53/'TUOS (t-1)'!I53-1),"")</f>
        <v/>
      </c>
      <c r="J53" s="266" t="str">
        <f>IFERROR(IF('TUOS (t-1)'!J53=0,0,'TUOS (t)'!J53/'TUOS (t-1)'!J53-1),"")</f>
        <v/>
      </c>
      <c r="K53" s="266" t="str">
        <f>IFERROR(IF('TUOS (t-1)'!K53=0,0,'TUOS (t)'!K53/'TUOS (t-1)'!K53-1),"")</f>
        <v/>
      </c>
      <c r="L53" s="266" t="str">
        <f>IFERROR(IF('TUOS (t-1)'!L53=0,0,'TUOS (t)'!L53/'TUOS (t-1)'!L53-1),"")</f>
        <v/>
      </c>
      <c r="M53" s="266" t="str">
        <f>IFERROR(IF('TUOS (t-1)'!M53=0,0,'TUOS (t)'!M53/'TUOS (t-1)'!M53-1),"")</f>
        <v/>
      </c>
      <c r="N53" s="266" t="str">
        <f>IFERROR(IF('TUOS (t-1)'!N53=0,0,'TUOS (t)'!N53/'TUOS (t-1)'!N53-1),"")</f>
        <v/>
      </c>
      <c r="O53" s="266" t="str">
        <f>IFERROR(IF('TUOS (t-1)'!O53=0,0,'TUOS (t)'!O53/'TUOS (t-1)'!O53-1),"")</f>
        <v/>
      </c>
      <c r="P53" s="266" t="str">
        <f>IFERROR(IF('TUOS (t-1)'!P53=0,0,'TUOS (t)'!P53/'TUOS (t-1)'!P53-1),"")</f>
        <v/>
      </c>
      <c r="Q53" s="266">
        <f>IFERROR(IF('TUOS (t-1)'!Q53=0,0,'TUOS (t)'!Q53/'TUOS (t-1)'!Q53-1),"")</f>
        <v>2.5641025641025772E-2</v>
      </c>
      <c r="R53" s="266" t="str">
        <f>IFERROR(IF('TUOS (t-1)'!R53=0,0,'TUOS (t)'!R53/'TUOS (t-1)'!R53-1),"")</f>
        <v/>
      </c>
      <c r="S53" s="266">
        <f>IFERROR(IF('TUOS (t-1)'!S53=0,0,'TUOS (t)'!S53/'TUOS (t-1)'!S53-1),"")</f>
        <v>2.5641025641025772E-2</v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>
        <f>IFERROR(IF('TUOS (t-1)'!G54=0,0,'TUOS (t)'!G54/'TUOS (t-1)'!G54-1),"")</f>
        <v>2.564102564102555E-2</v>
      </c>
      <c r="H54" s="266" t="str">
        <f>IFERROR(IF('TUOS (t-1)'!H54=0,0,'TUOS (t)'!H54/'TUOS (t-1)'!H54-1),"")</f>
        <v/>
      </c>
      <c r="I54" s="266">
        <f>IFERROR(IF('TUOS (t-1)'!I54=0,0,'TUOS (t)'!I54/'TUOS (t-1)'!I54-1),"")</f>
        <v>2.5641025641025772E-2</v>
      </c>
      <c r="J54" s="266">
        <f>IFERROR(IF('TUOS (t-1)'!J54=0,0,'TUOS (t)'!J54/'TUOS (t-1)'!J54-1),"")</f>
        <v>2.5641025641025772E-2</v>
      </c>
      <c r="K54" s="266">
        <f>IFERROR(IF('TUOS (t-1)'!K54=0,0,'TUOS (t)'!K54/'TUOS (t-1)'!K54-1),"")</f>
        <v>2.5641025641025772E-2</v>
      </c>
      <c r="L54" s="266" t="str">
        <f>IFERROR(IF('TUOS (t-1)'!L54=0,0,'TUOS (t)'!L54/'TUOS (t-1)'!L54-1),"")</f>
        <v/>
      </c>
      <c r="M54" s="266" t="str">
        <f>IFERROR(IF('TUOS (t-1)'!M54=0,0,'TUOS (t)'!M54/'TUOS (t-1)'!M54-1),"")</f>
        <v/>
      </c>
      <c r="N54" s="266" t="str">
        <f>IFERROR(IF('TUOS (t-1)'!N54=0,0,'TUOS (t)'!N54/'TUOS (t-1)'!N54-1),"")</f>
        <v/>
      </c>
      <c r="O54" s="266" t="str">
        <f>IFERROR(IF('TUOS (t-1)'!O54=0,0,'TUOS (t)'!O54/'TUOS (t-1)'!O54-1),"")</f>
        <v/>
      </c>
      <c r="P54" s="266" t="str">
        <f>IFERROR(IF('TUOS (t-1)'!P54=0,0,'TUOS (t)'!P54/'TUOS (t-1)'!P54-1),"")</f>
        <v/>
      </c>
      <c r="Q54" s="266" t="str">
        <f>IFERROR(IF('TUOS (t-1)'!Q54=0,0,'TUOS (t)'!Q54/'TUOS (t-1)'!Q54-1),"")</f>
        <v/>
      </c>
      <c r="R54" s="266" t="str">
        <f>IFERROR(IF('TUOS (t-1)'!R54=0,0,'TUOS (t)'!R54/'TUOS (t-1)'!R54-1),"")</f>
        <v/>
      </c>
      <c r="S54" s="266" t="str">
        <f>IFERROR(IF('TUOS (t-1)'!S54=0,0,'TUOS (t)'!S54/'TUOS (t-1)'!S54-1),"")</f>
        <v/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>
        <f>IFERROR(IF('TUOS (t-1)'!G55=0,0,'TUOS (t)'!G55/'TUOS (t-1)'!G55-1),"")</f>
        <v>2.564102564102555E-2</v>
      </c>
      <c r="H55" s="266" t="str">
        <f>IFERROR(IF('TUOS (t-1)'!H55=0,0,'TUOS (t)'!H55/'TUOS (t-1)'!H55-1),"")</f>
        <v/>
      </c>
      <c r="I55" s="266" t="str">
        <f>IFERROR(IF('TUOS (t-1)'!I55=0,0,'TUOS (t)'!I55/'TUOS (t-1)'!I55-1),"")</f>
        <v/>
      </c>
      <c r="J55" s="266" t="str">
        <f>IFERROR(IF('TUOS (t-1)'!J55=0,0,'TUOS (t)'!J55/'TUOS (t-1)'!J55-1),"")</f>
        <v/>
      </c>
      <c r="K55" s="266" t="str">
        <f>IFERROR(IF('TUOS (t-1)'!K55=0,0,'TUOS (t)'!K55/'TUOS (t-1)'!K55-1),"")</f>
        <v/>
      </c>
      <c r="L55" s="266" t="str">
        <f>IFERROR(IF('TUOS (t-1)'!L55=0,0,'TUOS (t)'!L55/'TUOS (t-1)'!L55-1),"")</f>
        <v/>
      </c>
      <c r="M55" s="266" t="str">
        <f>IFERROR(IF('TUOS (t-1)'!M55=0,0,'TUOS (t)'!M55/'TUOS (t-1)'!M55-1),"")</f>
        <v/>
      </c>
      <c r="N55" s="266" t="str">
        <f>IFERROR(IF('TUOS (t-1)'!N55=0,0,'TUOS (t)'!N55/'TUOS (t-1)'!N55-1),"")</f>
        <v/>
      </c>
      <c r="O55" s="266" t="str">
        <f>IFERROR(IF('TUOS (t-1)'!O55=0,0,'TUOS (t)'!O55/'TUOS (t-1)'!O55-1),"")</f>
        <v/>
      </c>
      <c r="P55" s="266" t="str">
        <f>IFERROR(IF('TUOS (t-1)'!P55=0,0,'TUOS (t)'!P55/'TUOS (t-1)'!P55-1),"")</f>
        <v/>
      </c>
      <c r="Q55" s="266">
        <f>IFERROR(IF('TUOS (t-1)'!Q55=0,0,'TUOS (t)'!Q55/'TUOS (t-1)'!Q55-1),"")</f>
        <v>2.5641025641025772E-2</v>
      </c>
      <c r="R55" s="266" t="str">
        <f>IFERROR(IF('TUOS (t-1)'!R55=0,0,'TUOS (t)'!R55/'TUOS (t-1)'!R55-1),"")</f>
        <v/>
      </c>
      <c r="S55" s="266">
        <f>IFERROR(IF('TUOS (t-1)'!S55=0,0,'TUOS (t)'!S55/'TUOS (t-1)'!S55-1),"")</f>
        <v>2.5641025641025772E-2</v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>
        <f>IFERROR(IF('TUOS (t-1)'!G56=0,0,'TUOS (t)'!G56/'TUOS (t-1)'!G56-1),"")</f>
        <v>2.564102564102555E-2</v>
      </c>
      <c r="H56" s="266" t="str">
        <f>IFERROR(IF('TUOS (t-1)'!H56=0,0,'TUOS (t)'!H56/'TUOS (t-1)'!H56-1),"")</f>
        <v/>
      </c>
      <c r="I56" s="266" t="str">
        <f>IFERROR(IF('TUOS (t-1)'!I56=0,0,'TUOS (t)'!I56/'TUOS (t-1)'!I56-1),"")</f>
        <v/>
      </c>
      <c r="J56" s="266" t="str">
        <f>IFERROR(IF('TUOS (t-1)'!J56=0,0,'TUOS (t)'!J56/'TUOS (t-1)'!J56-1),"")</f>
        <v/>
      </c>
      <c r="K56" s="266" t="str">
        <f>IFERROR(IF('TUOS (t-1)'!K56=0,0,'TUOS (t)'!K56/'TUOS (t-1)'!K56-1),"")</f>
        <v/>
      </c>
      <c r="L56" s="266" t="str">
        <f>IFERROR(IF('TUOS (t-1)'!L56=0,0,'TUOS (t)'!L56/'TUOS (t-1)'!L56-1),"")</f>
        <v/>
      </c>
      <c r="M56" s="266" t="str">
        <f>IFERROR(IF('TUOS (t-1)'!M56=0,0,'TUOS (t)'!M56/'TUOS (t-1)'!M56-1),"")</f>
        <v/>
      </c>
      <c r="N56" s="266" t="str">
        <f>IFERROR(IF('TUOS (t-1)'!N56=0,0,'TUOS (t)'!N56/'TUOS (t-1)'!N56-1),"")</f>
        <v/>
      </c>
      <c r="O56" s="266" t="str">
        <f>IFERROR(IF('TUOS (t-1)'!O56=0,0,'TUOS (t)'!O56/'TUOS (t-1)'!O56-1),"")</f>
        <v/>
      </c>
      <c r="P56" s="266" t="str">
        <f>IFERROR(IF('TUOS (t-1)'!P56=0,0,'TUOS (t)'!P56/'TUOS (t-1)'!P56-1),"")</f>
        <v/>
      </c>
      <c r="Q56" s="266">
        <f>IFERROR(IF('TUOS (t-1)'!Q56=0,0,'TUOS (t)'!Q56/'TUOS (t-1)'!Q56-1),"")</f>
        <v>2.5641025641025772E-2</v>
      </c>
      <c r="R56" s="266" t="str">
        <f>IFERROR(IF('TUOS (t-1)'!R56=0,0,'TUOS (t)'!R56/'TUOS (t-1)'!R56-1),"")</f>
        <v/>
      </c>
      <c r="S56" s="266">
        <f>IFERROR(IF('TUOS (t-1)'!S56=0,0,'TUOS (t)'!S56/'TUOS (t-1)'!S56-1),"")</f>
        <v>2.5641025641025772E-2</v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>
        <f>IFERROR(IF('TUOS (t-1)'!G57=0,0,'TUOS (t)'!G57/'TUOS (t-1)'!G57-1),"")</f>
        <v>2.564102564102555E-2</v>
      </c>
      <c r="H57" s="266" t="str">
        <f>IFERROR(IF('TUOS (t-1)'!H57=0,0,'TUOS (t)'!H57/'TUOS (t-1)'!H57-1),"")</f>
        <v/>
      </c>
      <c r="I57" s="266" t="str">
        <f>IFERROR(IF('TUOS (t-1)'!I57=0,0,'TUOS (t)'!I57/'TUOS (t-1)'!I57-1),"")</f>
        <v/>
      </c>
      <c r="J57" s="266" t="str">
        <f>IFERROR(IF('TUOS (t-1)'!J57=0,0,'TUOS (t)'!J57/'TUOS (t-1)'!J57-1),"")</f>
        <v/>
      </c>
      <c r="K57" s="266" t="str">
        <f>IFERROR(IF('TUOS (t-1)'!K57=0,0,'TUOS (t)'!K57/'TUOS (t-1)'!K57-1),"")</f>
        <v/>
      </c>
      <c r="L57" s="266" t="str">
        <f>IFERROR(IF('TUOS (t-1)'!L57=0,0,'TUOS (t)'!L57/'TUOS (t-1)'!L57-1),"")</f>
        <v/>
      </c>
      <c r="M57" s="266" t="str">
        <f>IFERROR(IF('TUOS (t-1)'!M57=0,0,'TUOS (t)'!M57/'TUOS (t-1)'!M57-1),"")</f>
        <v/>
      </c>
      <c r="N57" s="266" t="str">
        <f>IFERROR(IF('TUOS (t-1)'!N57=0,0,'TUOS (t)'!N57/'TUOS (t-1)'!N57-1),"")</f>
        <v/>
      </c>
      <c r="O57" s="266" t="str">
        <f>IFERROR(IF('TUOS (t-1)'!O57=0,0,'TUOS (t)'!O57/'TUOS (t-1)'!O57-1),"")</f>
        <v/>
      </c>
      <c r="P57" s="266" t="str">
        <f>IFERROR(IF('TUOS (t-1)'!P57=0,0,'TUOS (t)'!P57/'TUOS (t-1)'!P57-1),"")</f>
        <v/>
      </c>
      <c r="Q57" s="266">
        <f>IFERROR(IF('TUOS (t-1)'!Q57=0,0,'TUOS (t)'!Q57/'TUOS (t-1)'!Q57-1),"")</f>
        <v>2.5641025641025772E-2</v>
      </c>
      <c r="R57" s="266" t="str">
        <f>IFERROR(IF('TUOS (t-1)'!R57=0,0,'TUOS (t)'!R57/'TUOS (t-1)'!R57-1),"")</f>
        <v/>
      </c>
      <c r="S57" s="266">
        <f>IFERROR(IF('TUOS (t-1)'!S57=0,0,'TUOS (t)'!S57/'TUOS (t-1)'!S57-1),"")</f>
        <v>2.5641025641025772E-2</v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>
        <f>IFERROR(IF('TUOS (t-1)'!G58=0,0,'TUOS (t)'!G58/'TUOS (t-1)'!G58-1),"")</f>
        <v>2.564102564102555E-2</v>
      </c>
      <c r="H58" s="266" t="str">
        <f>IFERROR(IF('TUOS (t-1)'!H58=0,0,'TUOS (t)'!H58/'TUOS (t-1)'!H58-1),"")</f>
        <v/>
      </c>
      <c r="I58" s="266" t="str">
        <f>IFERROR(IF('TUOS (t-1)'!I58=0,0,'TUOS (t)'!I58/'TUOS (t-1)'!I58-1),"")</f>
        <v/>
      </c>
      <c r="J58" s="266" t="str">
        <f>IFERROR(IF('TUOS (t-1)'!J58=0,0,'TUOS (t)'!J58/'TUOS (t-1)'!J58-1),"")</f>
        <v/>
      </c>
      <c r="K58" s="266" t="str">
        <f>IFERROR(IF('TUOS (t-1)'!K58=0,0,'TUOS (t)'!K58/'TUOS (t-1)'!K58-1),"")</f>
        <v/>
      </c>
      <c r="L58" s="266" t="str">
        <f>IFERROR(IF('TUOS (t-1)'!L58=0,0,'TUOS (t)'!L58/'TUOS (t-1)'!L58-1),"")</f>
        <v/>
      </c>
      <c r="M58" s="266" t="str">
        <f>IFERROR(IF('TUOS (t-1)'!M58=0,0,'TUOS (t)'!M58/'TUOS (t-1)'!M58-1),"")</f>
        <v/>
      </c>
      <c r="N58" s="266" t="str">
        <f>IFERROR(IF('TUOS (t-1)'!N58=0,0,'TUOS (t)'!N58/'TUOS (t-1)'!N58-1),"")</f>
        <v/>
      </c>
      <c r="O58" s="266" t="str">
        <f>IFERROR(IF('TUOS (t-1)'!O58=0,0,'TUOS (t)'!O58/'TUOS (t-1)'!O58-1),"")</f>
        <v/>
      </c>
      <c r="P58" s="266" t="str">
        <f>IFERROR(IF('TUOS (t-1)'!P58=0,0,'TUOS (t)'!P58/'TUOS (t-1)'!P58-1),"")</f>
        <v/>
      </c>
      <c r="Q58" s="266">
        <f>IFERROR(IF('TUOS (t-1)'!Q58=0,0,'TUOS (t)'!Q58/'TUOS (t-1)'!Q58-1),"")</f>
        <v>2.5641025641025772E-2</v>
      </c>
      <c r="R58" s="266" t="str">
        <f>IFERROR(IF('TUOS (t-1)'!R58=0,0,'TUOS (t)'!R58/'TUOS (t-1)'!R58-1),"")</f>
        <v/>
      </c>
      <c r="S58" s="266">
        <f>IFERROR(IF('TUOS (t-1)'!S58=0,0,'TUOS (t)'!S58/'TUOS (t-1)'!S58-1),"")</f>
        <v>2.5641025641025772E-2</v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>
        <f>IFERROR(IF('TUOS (t-1)'!G59=0,0,'TUOS (t)'!G59/'TUOS (t-1)'!G59-1),"")</f>
        <v>2.564102564102555E-2</v>
      </c>
      <c r="H59" s="266" t="str">
        <f>IFERROR(IF('TUOS (t-1)'!H59=0,0,'TUOS (t)'!H59/'TUOS (t-1)'!H59-1),"")</f>
        <v/>
      </c>
      <c r="I59" s="266" t="str">
        <f>IFERROR(IF('TUOS (t-1)'!I59=0,0,'TUOS (t)'!I59/'TUOS (t-1)'!I59-1),"")</f>
        <v/>
      </c>
      <c r="J59" s="266" t="str">
        <f>IFERROR(IF('TUOS (t-1)'!J59=0,0,'TUOS (t)'!J59/'TUOS (t-1)'!J59-1),"")</f>
        <v/>
      </c>
      <c r="K59" s="266" t="str">
        <f>IFERROR(IF('TUOS (t-1)'!K59=0,0,'TUOS (t)'!K59/'TUOS (t-1)'!K59-1),"")</f>
        <v/>
      </c>
      <c r="L59" s="266" t="str">
        <f>IFERROR(IF('TUOS (t-1)'!L59=0,0,'TUOS (t)'!L59/'TUOS (t-1)'!L59-1),"")</f>
        <v/>
      </c>
      <c r="M59" s="266" t="str">
        <f>IFERROR(IF('TUOS (t-1)'!M59=0,0,'TUOS (t)'!M59/'TUOS (t-1)'!M59-1),"")</f>
        <v/>
      </c>
      <c r="N59" s="266" t="str">
        <f>IFERROR(IF('TUOS (t-1)'!N59=0,0,'TUOS (t)'!N59/'TUOS (t-1)'!N59-1),"")</f>
        <v/>
      </c>
      <c r="O59" s="266" t="str">
        <f>IFERROR(IF('TUOS (t-1)'!O59=0,0,'TUOS (t)'!O59/'TUOS (t-1)'!O59-1),"")</f>
        <v/>
      </c>
      <c r="P59" s="266" t="str">
        <f>IFERROR(IF('TUOS (t-1)'!P59=0,0,'TUOS (t)'!P59/'TUOS (t-1)'!P59-1),"")</f>
        <v/>
      </c>
      <c r="Q59" s="266">
        <f>IFERROR(IF('TUOS (t-1)'!Q59=0,0,'TUOS (t)'!Q59/'TUOS (t-1)'!Q59-1),"")</f>
        <v>2.5641025641025772E-2</v>
      </c>
      <c r="R59" s="266" t="str">
        <f>IFERROR(IF('TUOS (t-1)'!R59=0,0,'TUOS (t)'!R59/'TUOS (t-1)'!R59-1),"")</f>
        <v/>
      </c>
      <c r="S59" s="266">
        <f>IFERROR(IF('TUOS (t-1)'!S59=0,0,'TUOS (t)'!S59/'TUOS (t-1)'!S59-1),"")</f>
        <v>2.5641025641025772E-2</v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>
        <f>IFERROR(IF('TUOS (t-1)'!G60=0,0,'TUOS (t)'!G60/'TUOS (t-1)'!G60-1),"")</f>
        <v>2.564102564102555E-2</v>
      </c>
      <c r="H60" s="266" t="str">
        <f>IFERROR(IF('TUOS (t-1)'!H60=0,0,'TUOS (t)'!H60/'TUOS (t-1)'!H60-1),"")</f>
        <v/>
      </c>
      <c r="I60" s="266" t="str">
        <f>IFERROR(IF('TUOS (t-1)'!I60=0,0,'TUOS (t)'!I60/'TUOS (t-1)'!I60-1),"")</f>
        <v/>
      </c>
      <c r="J60" s="266" t="str">
        <f>IFERROR(IF('TUOS (t-1)'!J60=0,0,'TUOS (t)'!J60/'TUOS (t-1)'!J60-1),"")</f>
        <v/>
      </c>
      <c r="K60" s="266" t="str">
        <f>IFERROR(IF('TUOS (t-1)'!K60=0,0,'TUOS (t)'!K60/'TUOS (t-1)'!K60-1),"")</f>
        <v/>
      </c>
      <c r="L60" s="266" t="str">
        <f>IFERROR(IF('TUOS (t-1)'!L60=0,0,'TUOS (t)'!L60/'TUOS (t-1)'!L60-1),"")</f>
        <v/>
      </c>
      <c r="M60" s="266" t="str">
        <f>IFERROR(IF('TUOS (t-1)'!M60=0,0,'TUOS (t)'!M60/'TUOS (t-1)'!M60-1),"")</f>
        <v/>
      </c>
      <c r="N60" s="266" t="str">
        <f>IFERROR(IF('TUOS (t-1)'!N60=0,0,'TUOS (t)'!N60/'TUOS (t-1)'!N60-1),"")</f>
        <v/>
      </c>
      <c r="O60" s="266" t="str">
        <f>IFERROR(IF('TUOS (t-1)'!O60=0,0,'TUOS (t)'!O60/'TUOS (t-1)'!O60-1),"")</f>
        <v/>
      </c>
      <c r="P60" s="266" t="str">
        <f>IFERROR(IF('TUOS (t-1)'!P60=0,0,'TUOS (t)'!P60/'TUOS (t-1)'!P60-1),"")</f>
        <v/>
      </c>
      <c r="Q60" s="266">
        <f>IFERROR(IF('TUOS (t-1)'!Q60=0,0,'TUOS (t)'!Q60/'TUOS (t-1)'!Q60-1),"")</f>
        <v>2.5641025641025772E-2</v>
      </c>
      <c r="R60" s="266" t="str">
        <f>IFERROR(IF('TUOS (t-1)'!R60=0,0,'TUOS (t)'!R60/'TUOS (t-1)'!R60-1),"")</f>
        <v/>
      </c>
      <c r="S60" s="266">
        <f>IFERROR(IF('TUOS (t-1)'!S60=0,0,'TUOS (t)'!S60/'TUOS (t-1)'!S60-1),"")</f>
        <v>2.5641025641025772E-2</v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>
        <f>IFERROR(IF('TUOS (t-1)'!G61=0,0,'TUOS (t)'!G61/'TUOS (t-1)'!G61-1),"")</f>
        <v>2.564102564102555E-2</v>
      </c>
      <c r="H61" s="266" t="str">
        <f>IFERROR(IF('TUOS (t-1)'!H61=0,0,'TUOS (t)'!H61/'TUOS (t-1)'!H61-1),"")</f>
        <v/>
      </c>
      <c r="I61" s="266" t="str">
        <f>IFERROR(IF('TUOS (t-1)'!I61=0,0,'TUOS (t)'!I61/'TUOS (t-1)'!I61-1),"")</f>
        <v/>
      </c>
      <c r="J61" s="266" t="str">
        <f>IFERROR(IF('TUOS (t-1)'!J61=0,0,'TUOS (t)'!J61/'TUOS (t-1)'!J61-1),"")</f>
        <v/>
      </c>
      <c r="K61" s="266" t="str">
        <f>IFERROR(IF('TUOS (t-1)'!K61=0,0,'TUOS (t)'!K61/'TUOS (t-1)'!K61-1),"")</f>
        <v/>
      </c>
      <c r="L61" s="266" t="str">
        <f>IFERROR(IF('TUOS (t-1)'!L61=0,0,'TUOS (t)'!L61/'TUOS (t-1)'!L61-1),"")</f>
        <v/>
      </c>
      <c r="M61" s="266" t="str">
        <f>IFERROR(IF('TUOS (t-1)'!M61=0,0,'TUOS (t)'!M61/'TUOS (t-1)'!M61-1),"")</f>
        <v/>
      </c>
      <c r="N61" s="266" t="str">
        <f>IFERROR(IF('TUOS (t-1)'!N61=0,0,'TUOS (t)'!N61/'TUOS (t-1)'!N61-1),"")</f>
        <v/>
      </c>
      <c r="O61" s="266" t="str">
        <f>IFERROR(IF('TUOS (t-1)'!O61=0,0,'TUOS (t)'!O61/'TUOS (t-1)'!O61-1),"")</f>
        <v/>
      </c>
      <c r="P61" s="266" t="str">
        <f>IFERROR(IF('TUOS (t-1)'!P61=0,0,'TUOS (t)'!P61/'TUOS (t-1)'!P61-1),"")</f>
        <v/>
      </c>
      <c r="Q61" s="266">
        <f>IFERROR(IF('TUOS (t-1)'!Q61=0,0,'TUOS (t)'!Q61/'TUOS (t-1)'!Q61-1),"")</f>
        <v>2.5641025641025772E-2</v>
      </c>
      <c r="R61" s="266" t="str">
        <f>IFERROR(IF('TUOS (t-1)'!R61=0,0,'TUOS (t)'!R61/'TUOS (t-1)'!R61-1),"")</f>
        <v/>
      </c>
      <c r="S61" s="266">
        <f>IFERROR(IF('TUOS (t-1)'!S61=0,0,'TUOS (t)'!S61/'TUOS (t-1)'!S61-1),"")</f>
        <v>2.5641025641025772E-2</v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>
        <f>IFERROR(IF('TUOS (t-1)'!G62=0,0,'TUOS (t)'!G62/'TUOS (t-1)'!G62-1),"")</f>
        <v>2.564102564102555E-2</v>
      </c>
      <c r="H62" s="266" t="str">
        <f>IFERROR(IF('TUOS (t-1)'!H62=0,0,'TUOS (t)'!H62/'TUOS (t-1)'!H62-1),"")</f>
        <v/>
      </c>
      <c r="I62" s="266" t="str">
        <f>IFERROR(IF('TUOS (t-1)'!I62=0,0,'TUOS (t)'!I62/'TUOS (t-1)'!I62-1),"")</f>
        <v/>
      </c>
      <c r="J62" s="266" t="str">
        <f>IFERROR(IF('TUOS (t-1)'!J62=0,0,'TUOS (t)'!J62/'TUOS (t-1)'!J62-1),"")</f>
        <v/>
      </c>
      <c r="K62" s="266" t="str">
        <f>IFERROR(IF('TUOS (t-1)'!K62=0,0,'TUOS (t)'!K62/'TUOS (t-1)'!K62-1),"")</f>
        <v/>
      </c>
      <c r="L62" s="266" t="str">
        <f>IFERROR(IF('TUOS (t-1)'!L62=0,0,'TUOS (t)'!L62/'TUOS (t-1)'!L62-1),"")</f>
        <v/>
      </c>
      <c r="M62" s="266" t="str">
        <f>IFERROR(IF('TUOS (t-1)'!M62=0,0,'TUOS (t)'!M62/'TUOS (t-1)'!M62-1),"")</f>
        <v/>
      </c>
      <c r="N62" s="266" t="str">
        <f>IFERROR(IF('TUOS (t-1)'!N62=0,0,'TUOS (t)'!N62/'TUOS (t-1)'!N62-1),"")</f>
        <v/>
      </c>
      <c r="O62" s="266" t="str">
        <f>IFERROR(IF('TUOS (t-1)'!O62=0,0,'TUOS (t)'!O62/'TUOS (t-1)'!O62-1),"")</f>
        <v/>
      </c>
      <c r="P62" s="266" t="str">
        <f>IFERROR(IF('TUOS (t-1)'!P62=0,0,'TUOS (t)'!P62/'TUOS (t-1)'!P62-1),"")</f>
        <v/>
      </c>
      <c r="Q62" s="266">
        <f>IFERROR(IF('TUOS (t-1)'!Q62=0,0,'TUOS (t)'!Q62/'TUOS (t-1)'!Q62-1),"")</f>
        <v>2.5641025641025772E-2</v>
      </c>
      <c r="R62" s="266" t="str">
        <f>IFERROR(IF('TUOS (t-1)'!R62=0,0,'TUOS (t)'!R62/'TUOS (t-1)'!R62-1),"")</f>
        <v/>
      </c>
      <c r="S62" s="266">
        <f>IFERROR(IF('TUOS (t-1)'!S62=0,0,'TUOS (t)'!S62/'TUOS (t-1)'!S62-1),"")</f>
        <v>2.5641025641025772E-2</v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>
        <f>IFERROR(IF('TUOS (t-1)'!G63=0,0,'TUOS (t)'!G63/'TUOS (t-1)'!G63-1),"")</f>
        <v>2.564102564102555E-2</v>
      </c>
      <c r="H63" s="266" t="str">
        <f>IFERROR(IF('TUOS (t-1)'!H63=0,0,'TUOS (t)'!H63/'TUOS (t-1)'!H63-1),"")</f>
        <v/>
      </c>
      <c r="I63" s="266" t="str">
        <f>IFERROR(IF('TUOS (t-1)'!I63=0,0,'TUOS (t)'!I63/'TUOS (t-1)'!I63-1),"")</f>
        <v/>
      </c>
      <c r="J63" s="266" t="str">
        <f>IFERROR(IF('TUOS (t-1)'!J63=0,0,'TUOS (t)'!J63/'TUOS (t-1)'!J63-1),"")</f>
        <v/>
      </c>
      <c r="K63" s="266" t="str">
        <f>IFERROR(IF('TUOS (t-1)'!K63=0,0,'TUOS (t)'!K63/'TUOS (t-1)'!K63-1),"")</f>
        <v/>
      </c>
      <c r="L63" s="266" t="str">
        <f>IFERROR(IF('TUOS (t-1)'!L63=0,0,'TUOS (t)'!L63/'TUOS (t-1)'!L63-1),"")</f>
        <v/>
      </c>
      <c r="M63" s="266" t="str">
        <f>IFERROR(IF('TUOS (t-1)'!M63=0,0,'TUOS (t)'!M63/'TUOS (t-1)'!M63-1),"")</f>
        <v/>
      </c>
      <c r="N63" s="266" t="str">
        <f>IFERROR(IF('TUOS (t-1)'!N63=0,0,'TUOS (t)'!N63/'TUOS (t-1)'!N63-1),"")</f>
        <v/>
      </c>
      <c r="O63" s="266" t="str">
        <f>IFERROR(IF('TUOS (t-1)'!O63=0,0,'TUOS (t)'!O63/'TUOS (t-1)'!O63-1),"")</f>
        <v/>
      </c>
      <c r="P63" s="266" t="str">
        <f>IFERROR(IF('TUOS (t-1)'!P63=0,0,'TUOS (t)'!P63/'TUOS (t-1)'!P63-1),"")</f>
        <v/>
      </c>
      <c r="Q63" s="266">
        <f>IFERROR(IF('TUOS (t-1)'!Q63=0,0,'TUOS (t)'!Q63/'TUOS (t-1)'!Q63-1),"")</f>
        <v>2.5641025641025772E-2</v>
      </c>
      <c r="R63" s="266" t="str">
        <f>IFERROR(IF('TUOS (t-1)'!R63=0,0,'TUOS (t)'!R63/'TUOS (t-1)'!R63-1),"")</f>
        <v/>
      </c>
      <c r="S63" s="266">
        <f>IFERROR(IF('TUOS (t-1)'!S63=0,0,'TUOS (t)'!S63/'TUOS (t-1)'!S63-1),"")</f>
        <v>2.5641025641025772E-2</v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>
        <f>IFERROR(IF('TUOS (t-1)'!G64=0,0,'TUOS (t)'!G64/'TUOS (t-1)'!G64-1),"")</f>
        <v>2.564102564102555E-2</v>
      </c>
      <c r="H64" s="266" t="str">
        <f>IFERROR(IF('TUOS (t-1)'!H64=0,0,'TUOS (t)'!H64/'TUOS (t-1)'!H64-1),"")</f>
        <v/>
      </c>
      <c r="I64" s="266" t="str">
        <f>IFERROR(IF('TUOS (t-1)'!I64=0,0,'TUOS (t)'!I64/'TUOS (t-1)'!I64-1),"")</f>
        <v/>
      </c>
      <c r="J64" s="266" t="str">
        <f>IFERROR(IF('TUOS (t-1)'!J64=0,0,'TUOS (t)'!J64/'TUOS (t-1)'!J64-1),"")</f>
        <v/>
      </c>
      <c r="K64" s="266" t="str">
        <f>IFERROR(IF('TUOS (t-1)'!K64=0,0,'TUOS (t)'!K64/'TUOS (t-1)'!K64-1),"")</f>
        <v/>
      </c>
      <c r="L64" s="266" t="str">
        <f>IFERROR(IF('TUOS (t-1)'!L64=0,0,'TUOS (t)'!L64/'TUOS (t-1)'!L64-1),"")</f>
        <v/>
      </c>
      <c r="M64" s="266" t="str">
        <f>IFERROR(IF('TUOS (t-1)'!M64=0,0,'TUOS (t)'!M64/'TUOS (t-1)'!M64-1),"")</f>
        <v/>
      </c>
      <c r="N64" s="266" t="str">
        <f>IFERROR(IF('TUOS (t-1)'!N64=0,0,'TUOS (t)'!N64/'TUOS (t-1)'!N64-1),"")</f>
        <v/>
      </c>
      <c r="O64" s="266" t="str">
        <f>IFERROR(IF('TUOS (t-1)'!O64=0,0,'TUOS (t)'!O64/'TUOS (t-1)'!O64-1),"")</f>
        <v/>
      </c>
      <c r="P64" s="266" t="str">
        <f>IFERROR(IF('TUOS (t-1)'!P64=0,0,'TUOS (t)'!P64/'TUOS (t-1)'!P64-1),"")</f>
        <v/>
      </c>
      <c r="Q64" s="266">
        <f>IFERROR(IF('TUOS (t-1)'!Q64=0,0,'TUOS (t)'!Q64/'TUOS (t-1)'!Q64-1),"")</f>
        <v>2.5641025641025772E-2</v>
      </c>
      <c r="R64" s="266" t="str">
        <f>IFERROR(IF('TUOS (t-1)'!R64=0,0,'TUOS (t)'!R64/'TUOS (t-1)'!R64-1),"")</f>
        <v/>
      </c>
      <c r="S64" s="266">
        <f>IFERROR(IF('TUOS (t-1)'!S64=0,0,'TUOS (t)'!S64/'TUOS (t-1)'!S64-1),"")</f>
        <v>2.5641025641025772E-2</v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>
        <f>IFERROR(IF('TUOS (t-1)'!G65=0,0,'TUOS (t)'!G65/'TUOS (t-1)'!G65-1),"")</f>
        <v>0</v>
      </c>
      <c r="H65" s="266">
        <f>IFERROR(IF('TUOS (t-1)'!H65=0,0,'TUOS (t)'!H65/'TUOS (t-1)'!H65-1),"")</f>
        <v>0</v>
      </c>
      <c r="I65" s="266">
        <f>IFERROR(IF('TUOS (t-1)'!I65=0,0,'TUOS (t)'!I65/'TUOS (t-1)'!I65-1),"")</f>
        <v>0</v>
      </c>
      <c r="J65" s="266">
        <f>IFERROR(IF('TUOS (t-1)'!J65=0,0,'TUOS (t)'!J65/'TUOS (t-1)'!J65-1),"")</f>
        <v>0</v>
      </c>
      <c r="K65" s="266">
        <f>IFERROR(IF('TUOS (t-1)'!K65=0,0,'TUOS (t)'!K65/'TUOS (t-1)'!K65-1),"")</f>
        <v>0</v>
      </c>
      <c r="L65" s="266">
        <f>IFERROR(IF('TUOS (t-1)'!L65=0,0,'TUOS (t)'!L65/'TUOS (t-1)'!L65-1),"")</f>
        <v>0</v>
      </c>
      <c r="M65" s="266">
        <f>IFERROR(IF('TUOS (t-1)'!M65=0,0,'TUOS (t)'!M65/'TUOS (t-1)'!M65-1),"")</f>
        <v>0</v>
      </c>
      <c r="N65" s="266">
        <f>IFERROR(IF('TUOS (t-1)'!N65=0,0,'TUOS (t)'!N65/'TUOS (t-1)'!N65-1),"")</f>
        <v>0</v>
      </c>
      <c r="O65" s="266">
        <f>IFERROR(IF('TUOS (t-1)'!O65=0,0,'TUOS (t)'!O65/'TUOS (t-1)'!O65-1),"")</f>
        <v>0</v>
      </c>
      <c r="P65" s="266">
        <f>IFERROR(IF('TUOS (t-1)'!P65=0,0,'TUOS (t)'!P65/'TUOS (t-1)'!P65-1),"")</f>
        <v>0</v>
      </c>
      <c r="Q65" s="266">
        <f>IFERROR(IF('TUOS (t-1)'!Q65=0,0,'TUOS (t)'!Q65/'TUOS (t-1)'!Q65-1),"")</f>
        <v>0</v>
      </c>
      <c r="R65" s="266">
        <f>IFERROR(IF('TUOS (t-1)'!R65=0,0,'TUOS (t)'!R65/'TUOS (t-1)'!R65-1),"")</f>
        <v>0</v>
      </c>
      <c r="S65" s="266">
        <f>IFERROR(IF('TUOS (t-1)'!S65=0,0,'TUOS (t)'!S65/'TUOS (t-1)'!S65-1),"")</f>
        <v>0</v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>
        <f>IFERROR(IF('TUOS (t-1)'!G66=0,0,'TUOS (t)'!G66/'TUOS (t-1)'!G66-1),"")</f>
        <v>0</v>
      </c>
      <c r="H66" s="266">
        <f>IFERROR(IF('TUOS (t-1)'!H66=0,0,'TUOS (t)'!H66/'TUOS (t-1)'!H66-1),"")</f>
        <v>0</v>
      </c>
      <c r="I66" s="266">
        <f>IFERROR(IF('TUOS (t-1)'!I66=0,0,'TUOS (t)'!I66/'TUOS (t-1)'!I66-1),"")</f>
        <v>0</v>
      </c>
      <c r="J66" s="266">
        <f>IFERROR(IF('TUOS (t-1)'!J66=0,0,'TUOS (t)'!J66/'TUOS (t-1)'!J66-1),"")</f>
        <v>0</v>
      </c>
      <c r="K66" s="266">
        <f>IFERROR(IF('TUOS (t-1)'!K66=0,0,'TUOS (t)'!K66/'TUOS (t-1)'!K66-1),"")</f>
        <v>0</v>
      </c>
      <c r="L66" s="266">
        <f>IFERROR(IF('TUOS (t-1)'!L66=0,0,'TUOS (t)'!L66/'TUOS (t-1)'!L66-1),"")</f>
        <v>0</v>
      </c>
      <c r="M66" s="266">
        <f>IFERROR(IF('TUOS (t-1)'!M66=0,0,'TUOS (t)'!M66/'TUOS (t-1)'!M66-1),"")</f>
        <v>0</v>
      </c>
      <c r="N66" s="266">
        <f>IFERROR(IF('TUOS (t-1)'!N66=0,0,'TUOS (t)'!N66/'TUOS (t-1)'!N66-1),"")</f>
        <v>0</v>
      </c>
      <c r="O66" s="266">
        <f>IFERROR(IF('TUOS (t-1)'!O66=0,0,'TUOS (t)'!O66/'TUOS (t-1)'!O66-1),"")</f>
        <v>0</v>
      </c>
      <c r="P66" s="266">
        <f>IFERROR(IF('TUOS (t-1)'!P66=0,0,'TUOS (t)'!P66/'TUOS (t-1)'!P66-1),"")</f>
        <v>0</v>
      </c>
      <c r="Q66" s="266">
        <f>IFERROR(IF('TUOS (t-1)'!Q66=0,0,'TUOS (t)'!Q66/'TUOS (t-1)'!Q66-1),"")</f>
        <v>0</v>
      </c>
      <c r="R66" s="266">
        <f>IFERROR(IF('TUOS (t-1)'!R66=0,0,'TUOS (t)'!R66/'TUOS (t-1)'!R66-1),"")</f>
        <v>0</v>
      </c>
      <c r="S66" s="266">
        <f>IFERROR(IF('TUOS (t-1)'!S66=0,0,'TUOS (t)'!S66/'TUOS (t-1)'!S66-1),"")</f>
        <v>0</v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>
        <f>IFERROR(IF('TUOS (t-1)'!G68=0,0,'TUOS (t)'!G68/'TUOS (t-1)'!G68-1),"")</f>
        <v>2.564102564102555E-2</v>
      </c>
      <c r="H68" s="266" t="str">
        <f>IFERROR(IF('TUOS (t-1)'!H68=0,0,'TUOS (t)'!H68/'TUOS (t-1)'!H68-1),"")</f>
        <v/>
      </c>
      <c r="I68" s="266" t="str">
        <f>IFERROR(IF('TUOS (t-1)'!I68=0,0,'TUOS (t)'!I68/'TUOS (t-1)'!I68-1),"")</f>
        <v/>
      </c>
      <c r="J68" s="266" t="str">
        <f>IFERROR(IF('TUOS (t-1)'!J68=0,0,'TUOS (t)'!J68/'TUOS (t-1)'!J68-1),"")</f>
        <v/>
      </c>
      <c r="K68" s="266" t="str">
        <f>IFERROR(IF('TUOS (t-1)'!K68=0,0,'TUOS (t)'!K68/'TUOS (t-1)'!K68-1),"")</f>
        <v/>
      </c>
      <c r="L68" s="266" t="str">
        <f>IFERROR(IF('TUOS (t-1)'!L68=0,0,'TUOS (t)'!L68/'TUOS (t-1)'!L68-1),"")</f>
        <v/>
      </c>
      <c r="M68" s="266" t="str">
        <f>IFERROR(IF('TUOS (t-1)'!M68=0,0,'TUOS (t)'!M68/'TUOS (t-1)'!M68-1),"")</f>
        <v/>
      </c>
      <c r="N68" s="266" t="str">
        <f>IFERROR(IF('TUOS (t-1)'!N68=0,0,'TUOS (t)'!N68/'TUOS (t-1)'!N68-1),"")</f>
        <v/>
      </c>
      <c r="O68" s="266" t="str">
        <f>IFERROR(IF('TUOS (t-1)'!O68=0,0,'TUOS (t)'!O68/'TUOS (t-1)'!O68-1),"")</f>
        <v/>
      </c>
      <c r="P68" s="266" t="str">
        <f>IFERROR(IF('TUOS (t-1)'!P68=0,0,'TUOS (t)'!P68/'TUOS (t-1)'!P68-1),"")</f>
        <v/>
      </c>
      <c r="Q68" s="266">
        <f>IFERROR(IF('TUOS (t-1)'!Q68=0,0,'TUOS (t)'!Q68/'TUOS (t-1)'!Q68-1),"")</f>
        <v>2.5641025641025772E-2</v>
      </c>
      <c r="R68" s="266" t="str">
        <f>IFERROR(IF('TUOS (t-1)'!R68=0,0,'TUOS (t)'!R68/'TUOS (t-1)'!R68-1),"")</f>
        <v/>
      </c>
      <c r="S68" s="266">
        <f>IFERROR(IF('TUOS (t-1)'!S68=0,0,'TUOS (t)'!S68/'TUOS (t-1)'!S68-1),"")</f>
        <v>2.5641025641025772E-2</v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>
        <f>IFERROR(IF('TUOS (t-1)'!G69=0,0,'TUOS (t)'!G69/'TUOS (t-1)'!G69-1),"")</f>
        <v>2.564102564102555E-2</v>
      </c>
      <c r="H69" s="266" t="str">
        <f>IFERROR(IF('TUOS (t-1)'!H69=0,0,'TUOS (t)'!H69/'TUOS (t-1)'!H69-1),"")</f>
        <v/>
      </c>
      <c r="I69" s="266" t="str">
        <f>IFERROR(IF('TUOS (t-1)'!I69=0,0,'TUOS (t)'!I69/'TUOS (t-1)'!I69-1),"")</f>
        <v/>
      </c>
      <c r="J69" s="266" t="str">
        <f>IFERROR(IF('TUOS (t-1)'!J69=0,0,'TUOS (t)'!J69/'TUOS (t-1)'!J69-1),"")</f>
        <v/>
      </c>
      <c r="K69" s="266" t="str">
        <f>IFERROR(IF('TUOS (t-1)'!K69=0,0,'TUOS (t)'!K69/'TUOS (t-1)'!K69-1),"")</f>
        <v/>
      </c>
      <c r="L69" s="266" t="str">
        <f>IFERROR(IF('TUOS (t-1)'!L69=0,0,'TUOS (t)'!L69/'TUOS (t-1)'!L69-1),"")</f>
        <v/>
      </c>
      <c r="M69" s="266" t="str">
        <f>IFERROR(IF('TUOS (t-1)'!M69=0,0,'TUOS (t)'!M69/'TUOS (t-1)'!M69-1),"")</f>
        <v/>
      </c>
      <c r="N69" s="266" t="str">
        <f>IFERROR(IF('TUOS (t-1)'!N69=0,0,'TUOS (t)'!N69/'TUOS (t-1)'!N69-1),"")</f>
        <v/>
      </c>
      <c r="O69" s="266" t="str">
        <f>IFERROR(IF('TUOS (t-1)'!O69=0,0,'TUOS (t)'!O69/'TUOS (t-1)'!O69-1),"")</f>
        <v/>
      </c>
      <c r="P69" s="266" t="str">
        <f>IFERROR(IF('TUOS (t-1)'!P69=0,0,'TUOS (t)'!P69/'TUOS (t-1)'!P69-1),"")</f>
        <v/>
      </c>
      <c r="Q69" s="266">
        <f>IFERROR(IF('TUOS (t-1)'!Q69=0,0,'TUOS (t)'!Q69/'TUOS (t-1)'!Q69-1),"")</f>
        <v>2.5641025641025772E-2</v>
      </c>
      <c r="R69" s="266" t="str">
        <f>IFERROR(IF('TUOS (t-1)'!R69=0,0,'TUOS (t)'!R69/'TUOS (t-1)'!R69-1),"")</f>
        <v/>
      </c>
      <c r="S69" s="266">
        <f>IFERROR(IF('TUOS (t-1)'!S69=0,0,'TUOS (t)'!S69/'TUOS (t-1)'!S69-1),"")</f>
        <v>2.5641025641025772E-2</v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>
        <f>IFERROR(IF('TUOS (t-1)'!G70=0,0,'TUOS (t)'!G70/'TUOS (t-1)'!G70-1),"")</f>
        <v>2.564102564102555E-2</v>
      </c>
      <c r="H70" s="266" t="str">
        <f>IFERROR(IF('TUOS (t-1)'!H70=0,0,'TUOS (t)'!H70/'TUOS (t-1)'!H70-1),"")</f>
        <v/>
      </c>
      <c r="I70" s="266" t="str">
        <f>IFERROR(IF('TUOS (t-1)'!I70=0,0,'TUOS (t)'!I70/'TUOS (t-1)'!I70-1),"")</f>
        <v/>
      </c>
      <c r="J70" s="266" t="str">
        <f>IFERROR(IF('TUOS (t-1)'!J70=0,0,'TUOS (t)'!J70/'TUOS (t-1)'!J70-1),"")</f>
        <v/>
      </c>
      <c r="K70" s="266" t="str">
        <f>IFERROR(IF('TUOS (t-1)'!K70=0,0,'TUOS (t)'!K70/'TUOS (t-1)'!K70-1),"")</f>
        <v/>
      </c>
      <c r="L70" s="266" t="str">
        <f>IFERROR(IF('TUOS (t-1)'!L70=0,0,'TUOS (t)'!L70/'TUOS (t-1)'!L70-1),"")</f>
        <v/>
      </c>
      <c r="M70" s="266" t="str">
        <f>IFERROR(IF('TUOS (t-1)'!M70=0,0,'TUOS (t)'!M70/'TUOS (t-1)'!M70-1),"")</f>
        <v/>
      </c>
      <c r="N70" s="266" t="str">
        <f>IFERROR(IF('TUOS (t-1)'!N70=0,0,'TUOS (t)'!N70/'TUOS (t-1)'!N70-1),"")</f>
        <v/>
      </c>
      <c r="O70" s="266" t="str">
        <f>IFERROR(IF('TUOS (t-1)'!O70=0,0,'TUOS (t)'!O70/'TUOS (t-1)'!O70-1),"")</f>
        <v/>
      </c>
      <c r="P70" s="266" t="str">
        <f>IFERROR(IF('TUOS (t-1)'!P70=0,0,'TUOS (t)'!P70/'TUOS (t-1)'!P70-1),"")</f>
        <v/>
      </c>
      <c r="Q70" s="266">
        <f>IFERROR(IF('TUOS (t-1)'!Q70=0,0,'TUOS (t)'!Q70/'TUOS (t-1)'!Q70-1),"")</f>
        <v>2.5641025641025772E-2</v>
      </c>
      <c r="R70" s="266" t="str">
        <f>IFERROR(IF('TUOS (t-1)'!R70=0,0,'TUOS (t)'!R70/'TUOS (t-1)'!R70-1),"")</f>
        <v/>
      </c>
      <c r="S70" s="266">
        <f>IFERROR(IF('TUOS (t-1)'!S70=0,0,'TUOS (t)'!S70/'TUOS (t-1)'!S70-1),"")</f>
        <v>2.5641025641025772E-2</v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>
        <f>IFERROR(IF('TUOS (t-1)'!G71=0,0,'TUOS (t)'!G71/'TUOS (t-1)'!G71-1),"")</f>
        <v>2.564102564102555E-2</v>
      </c>
      <c r="H71" s="266" t="str">
        <f>IFERROR(IF('TUOS (t-1)'!H71=0,0,'TUOS (t)'!H71/'TUOS (t-1)'!H71-1),"")</f>
        <v/>
      </c>
      <c r="I71" s="266" t="str">
        <f>IFERROR(IF('TUOS (t-1)'!I71=0,0,'TUOS (t)'!I71/'TUOS (t-1)'!I71-1),"")</f>
        <v/>
      </c>
      <c r="J71" s="266" t="str">
        <f>IFERROR(IF('TUOS (t-1)'!J71=0,0,'TUOS (t)'!J71/'TUOS (t-1)'!J71-1),"")</f>
        <v/>
      </c>
      <c r="K71" s="266" t="str">
        <f>IFERROR(IF('TUOS (t-1)'!K71=0,0,'TUOS (t)'!K71/'TUOS (t-1)'!K71-1),"")</f>
        <v/>
      </c>
      <c r="L71" s="266" t="str">
        <f>IFERROR(IF('TUOS (t-1)'!L71=0,0,'TUOS (t)'!L71/'TUOS (t-1)'!L71-1),"")</f>
        <v/>
      </c>
      <c r="M71" s="266" t="str">
        <f>IFERROR(IF('TUOS (t-1)'!M71=0,0,'TUOS (t)'!M71/'TUOS (t-1)'!M71-1),"")</f>
        <v/>
      </c>
      <c r="N71" s="266" t="str">
        <f>IFERROR(IF('TUOS (t-1)'!N71=0,0,'TUOS (t)'!N71/'TUOS (t-1)'!N71-1),"")</f>
        <v/>
      </c>
      <c r="O71" s="266" t="str">
        <f>IFERROR(IF('TUOS (t-1)'!O71=0,0,'TUOS (t)'!O71/'TUOS (t-1)'!O71-1),"")</f>
        <v/>
      </c>
      <c r="P71" s="266" t="str">
        <f>IFERROR(IF('TUOS (t-1)'!P71=0,0,'TUOS (t)'!P71/'TUOS (t-1)'!P71-1),"")</f>
        <v/>
      </c>
      <c r="Q71" s="266">
        <f>IFERROR(IF('TUOS (t-1)'!Q71=0,0,'TUOS (t)'!Q71/'TUOS (t-1)'!Q71-1),"")</f>
        <v>2.5641025641025772E-2</v>
      </c>
      <c r="R71" s="266" t="str">
        <f>IFERROR(IF('TUOS (t-1)'!R71=0,0,'TUOS (t)'!R71/'TUOS (t-1)'!R71-1),"")</f>
        <v/>
      </c>
      <c r="S71" s="266">
        <f>IFERROR(IF('TUOS (t-1)'!S71=0,0,'TUOS (t)'!S71/'TUOS (t-1)'!S71-1),"")</f>
        <v>2.5641025641025772E-2</v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>
        <f>IFERROR(IF('TUOS (t-1)'!G72=0,0,'TUOS (t)'!G72/'TUOS (t-1)'!G72-1),"")</f>
        <v>0</v>
      </c>
      <c r="H72" s="266">
        <f>IFERROR(IF('TUOS (t-1)'!H72=0,0,'TUOS (t)'!H72/'TUOS (t-1)'!H72-1),"")</f>
        <v>0</v>
      </c>
      <c r="I72" s="266">
        <f>IFERROR(IF('TUOS (t-1)'!I72=0,0,'TUOS (t)'!I72/'TUOS (t-1)'!I72-1),"")</f>
        <v>0</v>
      </c>
      <c r="J72" s="266">
        <f>IFERROR(IF('TUOS (t-1)'!J72=0,0,'TUOS (t)'!J72/'TUOS (t-1)'!J72-1),"")</f>
        <v>0</v>
      </c>
      <c r="K72" s="266">
        <f>IFERROR(IF('TUOS (t-1)'!K72=0,0,'TUOS (t)'!K72/'TUOS (t-1)'!K72-1),"")</f>
        <v>0</v>
      </c>
      <c r="L72" s="266">
        <f>IFERROR(IF('TUOS (t-1)'!L72=0,0,'TUOS (t)'!L72/'TUOS (t-1)'!L72-1),"")</f>
        <v>0</v>
      </c>
      <c r="M72" s="266">
        <f>IFERROR(IF('TUOS (t-1)'!M72=0,0,'TUOS (t)'!M72/'TUOS (t-1)'!M72-1),"")</f>
        <v>0</v>
      </c>
      <c r="N72" s="266">
        <f>IFERROR(IF('TUOS (t-1)'!N72=0,0,'TUOS (t)'!N72/'TUOS (t-1)'!N72-1),"")</f>
        <v>0</v>
      </c>
      <c r="O72" s="266">
        <f>IFERROR(IF('TUOS (t-1)'!O72=0,0,'TUOS (t)'!O72/'TUOS (t-1)'!O72-1),"")</f>
        <v>0</v>
      </c>
      <c r="P72" s="266">
        <f>IFERROR(IF('TUOS (t-1)'!P72=0,0,'TUOS (t)'!P72/'TUOS (t-1)'!P72-1),"")</f>
        <v>0</v>
      </c>
      <c r="Q72" s="266">
        <f>IFERROR(IF('TUOS (t-1)'!Q72=0,0,'TUOS (t)'!Q72/'TUOS (t-1)'!Q72-1),"")</f>
        <v>0</v>
      </c>
      <c r="R72" s="266">
        <f>IFERROR(IF('TUOS (t-1)'!R72=0,0,'TUOS (t)'!R72/'TUOS (t-1)'!R72-1),"")</f>
        <v>0</v>
      </c>
      <c r="S72" s="266">
        <f>IFERROR(IF('TUOS (t-1)'!S72=0,0,'TUOS (t)'!S72/'TUOS (t-1)'!S72-1),"")</f>
        <v>0</v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>
        <f>IFERROR(IF('TUOS (t-1)'!G73=0,0,'TUOS (t)'!G73/'TUOS (t-1)'!G73-1),"")</f>
        <v>0</v>
      </c>
      <c r="H73" s="266">
        <f>IFERROR(IF('TUOS (t-1)'!H73=0,0,'TUOS (t)'!H73/'TUOS (t-1)'!H73-1),"")</f>
        <v>0</v>
      </c>
      <c r="I73" s="266">
        <f>IFERROR(IF('TUOS (t-1)'!I73=0,0,'TUOS (t)'!I73/'TUOS (t-1)'!I73-1),"")</f>
        <v>0</v>
      </c>
      <c r="J73" s="266">
        <f>IFERROR(IF('TUOS (t-1)'!J73=0,0,'TUOS (t)'!J73/'TUOS (t-1)'!J73-1),"")</f>
        <v>0</v>
      </c>
      <c r="K73" s="266">
        <f>IFERROR(IF('TUOS (t-1)'!K73=0,0,'TUOS (t)'!K73/'TUOS (t-1)'!K73-1),"")</f>
        <v>0</v>
      </c>
      <c r="L73" s="266">
        <f>IFERROR(IF('TUOS (t-1)'!L73=0,0,'TUOS (t)'!L73/'TUOS (t-1)'!L73-1),"")</f>
        <v>0</v>
      </c>
      <c r="M73" s="266">
        <f>IFERROR(IF('TUOS (t-1)'!M73=0,0,'TUOS (t)'!M73/'TUOS (t-1)'!M73-1),"")</f>
        <v>0</v>
      </c>
      <c r="N73" s="266">
        <f>IFERROR(IF('TUOS (t-1)'!N73=0,0,'TUOS (t)'!N73/'TUOS (t-1)'!N73-1),"")</f>
        <v>0</v>
      </c>
      <c r="O73" s="266">
        <f>IFERROR(IF('TUOS (t-1)'!O73=0,0,'TUOS (t)'!O73/'TUOS (t-1)'!O73-1),"")</f>
        <v>0</v>
      </c>
      <c r="P73" s="266">
        <f>IFERROR(IF('TUOS (t-1)'!P73=0,0,'TUOS (t)'!P73/'TUOS (t-1)'!P73-1),"")</f>
        <v>0</v>
      </c>
      <c r="Q73" s="266">
        <f>IFERROR(IF('TUOS (t-1)'!Q73=0,0,'TUOS (t)'!Q73/'TUOS (t-1)'!Q73-1),"")</f>
        <v>0</v>
      </c>
      <c r="R73" s="266">
        <f>IFERROR(IF('TUOS (t-1)'!R73=0,0,'TUOS (t)'!R73/'TUOS (t-1)'!R73-1),"")</f>
        <v>0</v>
      </c>
      <c r="S73" s="266">
        <f>IFERROR(IF('TUOS (t-1)'!S73=0,0,'TUOS (t)'!S73/'TUOS (t-1)'!S73-1),"")</f>
        <v>0</v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 t="str">
        <f>IFERROR(IF('TUOS (t-1)'!G75=0,0,'TUOS (t)'!G75/'TUOS (t-1)'!G75-1),"")</f>
        <v/>
      </c>
      <c r="H75" s="266">
        <f>IFERROR(IF('TUOS (t-1)'!H75=0,0,'TUOS (t)'!H75/'TUOS (t-1)'!H75-1),"")</f>
        <v>2.5641025641025772E-2</v>
      </c>
      <c r="I75" s="266" t="str">
        <f>IFERROR(IF('TUOS (t-1)'!I75=0,0,'TUOS (t)'!I75/'TUOS (t-1)'!I75-1),"")</f>
        <v/>
      </c>
      <c r="J75" s="266" t="str">
        <f>IFERROR(IF('TUOS (t-1)'!J75=0,0,'TUOS (t)'!J75/'TUOS (t-1)'!J75-1),"")</f>
        <v/>
      </c>
      <c r="K75" s="266" t="str">
        <f>IFERROR(IF('TUOS (t-1)'!K75=0,0,'TUOS (t)'!K75/'TUOS (t-1)'!K75-1),"")</f>
        <v/>
      </c>
      <c r="L75" s="266" t="str">
        <f>IFERROR(IF('TUOS (t-1)'!L75=0,0,'TUOS (t)'!L75/'TUOS (t-1)'!L75-1),"")</f>
        <v/>
      </c>
      <c r="M75" s="266" t="str">
        <f>IFERROR(IF('TUOS (t-1)'!M75=0,0,'TUOS (t)'!M75/'TUOS (t-1)'!M75-1),"")</f>
        <v/>
      </c>
      <c r="N75" s="266" t="str">
        <f>IFERROR(IF('TUOS (t-1)'!N75=0,0,'TUOS (t)'!N75/'TUOS (t-1)'!N75-1),"")</f>
        <v/>
      </c>
      <c r="O75" s="266" t="str">
        <f>IFERROR(IF('TUOS (t-1)'!O75=0,0,'TUOS (t)'!O75/'TUOS (t-1)'!O75-1),"")</f>
        <v/>
      </c>
      <c r="P75" s="266" t="str">
        <f>IFERROR(IF('TUOS (t-1)'!P75=0,0,'TUOS (t)'!P75/'TUOS (t-1)'!P75-1),"")</f>
        <v/>
      </c>
      <c r="Q75" s="266" t="str">
        <f>IFERROR(IF('TUOS (t-1)'!Q75=0,0,'TUOS (t)'!Q75/'TUOS (t-1)'!Q75-1),"")</f>
        <v/>
      </c>
      <c r="R75" s="266" t="str">
        <f>IFERROR(IF('TUOS (t-1)'!R75=0,0,'TUOS (t)'!R75/'TUOS (t-1)'!R75-1),"")</f>
        <v/>
      </c>
      <c r="S75" s="266" t="str">
        <f>IFERROR(IF('TUOS (t-1)'!S75=0,0,'TUOS (t)'!S75/'TUOS (t-1)'!S75-1),"")</f>
        <v/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 t="str">
        <f>IFERROR(IF('TUOS (t-1)'!G76=0,0,'TUOS (t)'!G76/'TUOS (t-1)'!G76-1),"")</f>
        <v/>
      </c>
      <c r="H76" s="266">
        <f>IFERROR(IF('TUOS (t-1)'!H76=0,0,'TUOS (t)'!H76/'TUOS (t-1)'!H76-1),"")</f>
        <v>2.5641025641025772E-2</v>
      </c>
      <c r="I76" s="266" t="str">
        <f>IFERROR(IF('TUOS (t-1)'!I76=0,0,'TUOS (t)'!I76/'TUOS (t-1)'!I76-1),"")</f>
        <v/>
      </c>
      <c r="J76" s="266" t="str">
        <f>IFERROR(IF('TUOS (t-1)'!J76=0,0,'TUOS (t)'!J76/'TUOS (t-1)'!J76-1),"")</f>
        <v/>
      </c>
      <c r="K76" s="266" t="str">
        <f>IFERROR(IF('TUOS (t-1)'!K76=0,0,'TUOS (t)'!K76/'TUOS (t-1)'!K76-1),"")</f>
        <v/>
      </c>
      <c r="L76" s="266" t="str">
        <f>IFERROR(IF('TUOS (t-1)'!L76=0,0,'TUOS (t)'!L76/'TUOS (t-1)'!L76-1),"")</f>
        <v/>
      </c>
      <c r="M76" s="266" t="str">
        <f>IFERROR(IF('TUOS (t-1)'!M76=0,0,'TUOS (t)'!M76/'TUOS (t-1)'!M76-1),"")</f>
        <v/>
      </c>
      <c r="N76" s="266" t="str">
        <f>IFERROR(IF('TUOS (t-1)'!N76=0,0,'TUOS (t)'!N76/'TUOS (t-1)'!N76-1),"")</f>
        <v/>
      </c>
      <c r="O76" s="266" t="str">
        <f>IFERROR(IF('TUOS (t-1)'!O76=0,0,'TUOS (t)'!O76/'TUOS (t-1)'!O76-1),"")</f>
        <v/>
      </c>
      <c r="P76" s="266" t="str">
        <f>IFERROR(IF('TUOS (t-1)'!P76=0,0,'TUOS (t)'!P76/'TUOS (t-1)'!P76-1),"")</f>
        <v/>
      </c>
      <c r="Q76" s="266" t="str">
        <f>IFERROR(IF('TUOS (t-1)'!Q76=0,0,'TUOS (t)'!Q76/'TUOS (t-1)'!Q76-1),"")</f>
        <v/>
      </c>
      <c r="R76" s="266" t="str">
        <f>IFERROR(IF('TUOS (t-1)'!R76=0,0,'TUOS (t)'!R76/'TUOS (t-1)'!R76-1),"")</f>
        <v/>
      </c>
      <c r="S76" s="266" t="str">
        <f>IFERROR(IF('TUOS (t-1)'!S76=0,0,'TUOS (t)'!S76/'TUOS (t-1)'!S76-1),"")</f>
        <v/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 t="str">
        <f>IFERROR(IF('TUOS (t-1)'!G77=0,0,'TUOS (t)'!G77/'TUOS (t-1)'!G77-1),"")</f>
        <v/>
      </c>
      <c r="H77" s="266" t="str">
        <f>IFERROR(IF('TUOS (t-1)'!H77=0,0,'TUOS (t)'!H77/'TUOS (t-1)'!H77-1),"")</f>
        <v/>
      </c>
      <c r="I77" s="266" t="str">
        <f>IFERROR(IF('TUOS (t-1)'!I77=0,0,'TUOS (t)'!I77/'TUOS (t-1)'!I77-1),"")</f>
        <v/>
      </c>
      <c r="J77" s="266" t="str">
        <f>IFERROR(IF('TUOS (t-1)'!J77=0,0,'TUOS (t)'!J77/'TUOS (t-1)'!J77-1),"")</f>
        <v/>
      </c>
      <c r="K77" s="266" t="str">
        <f>IFERROR(IF('TUOS (t-1)'!K77=0,0,'TUOS (t)'!K77/'TUOS (t-1)'!K77-1),"")</f>
        <v/>
      </c>
      <c r="L77" s="266">
        <f>IFERROR(IF('TUOS (t-1)'!L77=0,0,'TUOS (t)'!L77/'TUOS (t-1)'!L77-1),"")</f>
        <v>2.5641025641025772E-2</v>
      </c>
      <c r="M77" s="266">
        <f>IFERROR(IF('TUOS (t-1)'!M77=0,0,'TUOS (t)'!M77/'TUOS (t-1)'!M77-1),"")</f>
        <v>2.5641025641025772E-2</v>
      </c>
      <c r="N77" s="266" t="str">
        <f>IFERROR(IF('TUOS (t-1)'!N77=0,0,'TUOS (t)'!N77/'TUOS (t-1)'!N77-1),"")</f>
        <v/>
      </c>
      <c r="O77" s="266" t="str">
        <f>IFERROR(IF('TUOS (t-1)'!O77=0,0,'TUOS (t)'!O77/'TUOS (t-1)'!O77-1),"")</f>
        <v/>
      </c>
      <c r="P77" s="266" t="str">
        <f>IFERROR(IF('TUOS (t-1)'!P77=0,0,'TUOS (t)'!P77/'TUOS (t-1)'!P77-1),"")</f>
        <v/>
      </c>
      <c r="Q77" s="266" t="str">
        <f>IFERROR(IF('TUOS (t-1)'!Q77=0,0,'TUOS (t)'!Q77/'TUOS (t-1)'!Q77-1),"")</f>
        <v/>
      </c>
      <c r="R77" s="266" t="str">
        <f>IFERROR(IF('TUOS (t-1)'!R77=0,0,'TUOS (t)'!R77/'TUOS (t-1)'!R77-1),"")</f>
        <v/>
      </c>
      <c r="S77" s="266" t="str">
        <f>IFERROR(IF('TUOS (t-1)'!S77=0,0,'TUOS (t)'!S77/'TUOS (t-1)'!S77-1),"")</f>
        <v/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 t="str">
        <f>IFERROR(IF('TUOS (t-1)'!G78=0,0,'TUOS (t)'!G78/'TUOS (t-1)'!G78-1),"")</f>
        <v/>
      </c>
      <c r="H78" s="266">
        <f>IFERROR(IF('TUOS (t-1)'!H78=0,0,'TUOS (t)'!H78/'TUOS (t-1)'!H78-1),"")</f>
        <v>2.5641025641025772E-2</v>
      </c>
      <c r="I78" s="266" t="str">
        <f>IFERROR(IF('TUOS (t-1)'!I78=0,0,'TUOS (t)'!I78/'TUOS (t-1)'!I78-1),"")</f>
        <v/>
      </c>
      <c r="J78" s="266" t="str">
        <f>IFERROR(IF('TUOS (t-1)'!J78=0,0,'TUOS (t)'!J78/'TUOS (t-1)'!J78-1),"")</f>
        <v/>
      </c>
      <c r="K78" s="266" t="str">
        <f>IFERROR(IF('TUOS (t-1)'!K78=0,0,'TUOS (t)'!K78/'TUOS (t-1)'!K78-1),"")</f>
        <v/>
      </c>
      <c r="L78" s="266" t="str">
        <f>IFERROR(IF('TUOS (t-1)'!L78=0,0,'TUOS (t)'!L78/'TUOS (t-1)'!L78-1),"")</f>
        <v/>
      </c>
      <c r="M78" s="266" t="str">
        <f>IFERROR(IF('TUOS (t-1)'!M78=0,0,'TUOS (t)'!M78/'TUOS (t-1)'!M78-1),"")</f>
        <v/>
      </c>
      <c r="N78" s="266" t="str">
        <f>IFERROR(IF('TUOS (t-1)'!N78=0,0,'TUOS (t)'!N78/'TUOS (t-1)'!N78-1),"")</f>
        <v/>
      </c>
      <c r="O78" s="266" t="str">
        <f>IFERROR(IF('TUOS (t-1)'!O78=0,0,'TUOS (t)'!O78/'TUOS (t-1)'!O78-1),"")</f>
        <v/>
      </c>
      <c r="P78" s="266" t="str">
        <f>IFERROR(IF('TUOS (t-1)'!P78=0,0,'TUOS (t)'!P78/'TUOS (t-1)'!P78-1),"")</f>
        <v/>
      </c>
      <c r="Q78" s="266" t="str">
        <f>IFERROR(IF('TUOS (t-1)'!Q78=0,0,'TUOS (t)'!Q78/'TUOS (t-1)'!Q78-1),"")</f>
        <v/>
      </c>
      <c r="R78" s="266" t="str">
        <f>IFERROR(IF('TUOS (t-1)'!R78=0,0,'TUOS (t)'!R78/'TUOS (t-1)'!R78-1),"")</f>
        <v/>
      </c>
      <c r="S78" s="266" t="str">
        <f>IFERROR(IF('TUOS (t-1)'!S78=0,0,'TUOS (t)'!S78/'TUOS (t-1)'!S78-1),"")</f>
        <v/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IFERROR(IF('TUOS (t-1)'!G79=0,0,'TUOS (t)'!G79/'TUOS (t-1)'!G79-1),"")</f>
        <v>0</v>
      </c>
      <c r="H79" s="266">
        <f>IFERROR(IF('TUOS (t-1)'!H79=0,0,'TUOS (t)'!H79/'TUOS (t-1)'!H79-1),"")</f>
        <v>0</v>
      </c>
      <c r="I79" s="266">
        <f>IFERROR(IF('TUOS (t-1)'!I79=0,0,'TUOS (t)'!I79/'TUOS (t-1)'!I79-1),"")</f>
        <v>0</v>
      </c>
      <c r="J79" s="266">
        <f>IFERROR(IF('TUOS (t-1)'!J79=0,0,'TUOS (t)'!J79/'TUOS (t-1)'!J79-1),"")</f>
        <v>0</v>
      </c>
      <c r="K79" s="266">
        <f>IFERROR(IF('TUOS (t-1)'!K79=0,0,'TUOS (t)'!K79/'TUOS (t-1)'!K79-1),"")</f>
        <v>0</v>
      </c>
      <c r="L79" s="266">
        <f>IFERROR(IF('TUOS (t-1)'!L79=0,0,'TUOS (t)'!L79/'TUOS (t-1)'!L79-1),"")</f>
        <v>0</v>
      </c>
      <c r="M79" s="266">
        <f>IFERROR(IF('TUOS (t-1)'!M79=0,0,'TUOS (t)'!M79/'TUOS (t-1)'!M79-1),"")</f>
        <v>0</v>
      </c>
      <c r="N79" s="266">
        <f>IFERROR(IF('TUOS (t-1)'!N79=0,0,'TUOS (t)'!N79/'TUOS (t-1)'!N79-1),"")</f>
        <v>0</v>
      </c>
      <c r="O79" s="266">
        <f>IFERROR(IF('TUOS (t-1)'!O79=0,0,'TUOS (t)'!O79/'TUOS (t-1)'!O79-1),"")</f>
        <v>0</v>
      </c>
      <c r="P79" s="266">
        <f>IFERROR(IF('TUOS (t-1)'!P79=0,0,'TUOS (t)'!P79/'TUOS (t-1)'!P79-1),"")</f>
        <v>0</v>
      </c>
      <c r="Q79" s="266">
        <f>IFERROR(IF('TUOS (t-1)'!Q79=0,0,'TUOS (t)'!Q79/'TUOS (t-1)'!Q79-1),"")</f>
        <v>0</v>
      </c>
      <c r="R79" s="266">
        <f>IFERROR(IF('TUOS (t-1)'!R79=0,0,'TUOS (t)'!R79/'TUOS (t-1)'!R79-1),"")</f>
        <v>0</v>
      </c>
      <c r="S79" s="266">
        <f>IFERROR(IF('TUOS (t-1)'!S79=0,0,'TUOS (t)'!S79/'TUOS (t-1)'!S79-1),"")</f>
        <v>0</v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>
        <f>IFERROR(IF('TUOS (t-1)'!G80=0,0,'TUOS (t)'!G80/'TUOS (t-1)'!G80-1),"")</f>
        <v>0</v>
      </c>
      <c r="H80" s="266">
        <f>IFERROR(IF('TUOS (t-1)'!H80=0,0,'TUOS (t)'!H80/'TUOS (t-1)'!H80-1),"")</f>
        <v>0</v>
      </c>
      <c r="I80" s="266">
        <f>IFERROR(IF('TUOS (t-1)'!I80=0,0,'TUOS (t)'!I80/'TUOS (t-1)'!I80-1),"")</f>
        <v>0</v>
      </c>
      <c r="J80" s="266">
        <f>IFERROR(IF('TUOS (t-1)'!J80=0,0,'TUOS (t)'!J80/'TUOS (t-1)'!J80-1),"")</f>
        <v>0</v>
      </c>
      <c r="K80" s="266">
        <f>IFERROR(IF('TUOS (t-1)'!K80=0,0,'TUOS (t)'!K80/'TUOS (t-1)'!K80-1),"")</f>
        <v>0</v>
      </c>
      <c r="L80" s="266">
        <f>IFERROR(IF('TUOS (t-1)'!L80=0,0,'TUOS (t)'!L80/'TUOS (t-1)'!L80-1),"")</f>
        <v>0</v>
      </c>
      <c r="M80" s="266">
        <f>IFERROR(IF('TUOS (t-1)'!M80=0,0,'TUOS (t)'!M80/'TUOS (t-1)'!M80-1),"")</f>
        <v>0</v>
      </c>
      <c r="N80" s="266">
        <f>IFERROR(IF('TUOS (t-1)'!N80=0,0,'TUOS (t)'!N80/'TUOS (t-1)'!N80-1),"")</f>
        <v>0</v>
      </c>
      <c r="O80" s="266">
        <f>IFERROR(IF('TUOS (t-1)'!O80=0,0,'TUOS (t)'!O80/'TUOS (t-1)'!O80-1),"")</f>
        <v>0</v>
      </c>
      <c r="P80" s="266">
        <f>IFERROR(IF('TUOS (t-1)'!P80=0,0,'TUOS (t)'!P80/'TUOS (t-1)'!P80-1),"")</f>
        <v>0</v>
      </c>
      <c r="Q80" s="266">
        <f>IFERROR(IF('TUOS (t-1)'!Q80=0,0,'TUOS (t)'!Q80/'TUOS (t-1)'!Q80-1),"")</f>
        <v>0</v>
      </c>
      <c r="R80" s="266">
        <f>IFERROR(IF('TUOS (t-1)'!R80=0,0,'TUOS (t)'!R80/'TUOS (t-1)'!R80-1),"")</f>
        <v>0</v>
      </c>
      <c r="S80" s="266">
        <f>IFERROR(IF('TUOS (t-1)'!S80=0,0,'TUOS (t)'!S80/'TUOS (t-1)'!S80-1),"")</f>
        <v>0</v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103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149" priority="41" operator="equal">
      <formula>""</formula>
    </cfRule>
    <cfRule type="expression" dxfId="148" priority="42">
      <formula>$G$7=""</formula>
    </cfRule>
  </conditionalFormatting>
  <conditionalFormatting sqref="T15:W15">
    <cfRule type="cellIs" dxfId="147" priority="39" operator="equal">
      <formula>""</formula>
    </cfRule>
    <cfRule type="expression" dxfId="146" priority="40">
      <formula>$G$7=""</formula>
    </cfRule>
  </conditionalFormatting>
  <conditionalFormatting sqref="X15:AA15">
    <cfRule type="cellIs" dxfId="145" priority="37" operator="equal">
      <formula>""</formula>
    </cfRule>
    <cfRule type="expression" dxfId="144" priority="38">
      <formula>$G$7=""</formula>
    </cfRule>
  </conditionalFormatting>
  <conditionalFormatting sqref="G16:S28">
    <cfRule type="cellIs" dxfId="143" priority="35" operator="equal">
      <formula>""</formula>
    </cfRule>
    <cfRule type="expression" dxfId="142" priority="36">
      <formula>$G$7=""</formula>
    </cfRule>
  </conditionalFormatting>
  <conditionalFormatting sqref="T16:W28">
    <cfRule type="cellIs" dxfId="141" priority="33" operator="equal">
      <formula>""</formula>
    </cfRule>
    <cfRule type="expression" dxfId="140" priority="34">
      <formula>$G$7=""</formula>
    </cfRule>
  </conditionalFormatting>
  <conditionalFormatting sqref="X16:AA28">
    <cfRule type="cellIs" dxfId="139" priority="31" operator="equal">
      <formula>""</formula>
    </cfRule>
    <cfRule type="expression" dxfId="138" priority="32">
      <formula>$G$7=""</formula>
    </cfRule>
  </conditionalFormatting>
  <conditionalFormatting sqref="G30:S33">
    <cfRule type="cellIs" dxfId="137" priority="29" operator="equal">
      <formula>""</formula>
    </cfRule>
    <cfRule type="expression" dxfId="136" priority="30">
      <formula>$G$7=""</formula>
    </cfRule>
  </conditionalFormatting>
  <conditionalFormatting sqref="T30:W33">
    <cfRule type="cellIs" dxfId="135" priority="27" operator="equal">
      <formula>""</formula>
    </cfRule>
    <cfRule type="expression" dxfId="134" priority="28">
      <formula>$G$7=""</formula>
    </cfRule>
  </conditionalFormatting>
  <conditionalFormatting sqref="X30:AA33">
    <cfRule type="cellIs" dxfId="133" priority="25" operator="equal">
      <formula>""</formula>
    </cfRule>
    <cfRule type="expression" dxfId="132" priority="26">
      <formula>$G$7=""</formula>
    </cfRule>
  </conditionalFormatting>
  <conditionalFormatting sqref="G68:S73">
    <cfRule type="cellIs" dxfId="131" priority="11" operator="equal">
      <formula>""</formula>
    </cfRule>
    <cfRule type="expression" dxfId="130" priority="12">
      <formula>$G$7=""</formula>
    </cfRule>
  </conditionalFormatting>
  <conditionalFormatting sqref="T68:W73">
    <cfRule type="cellIs" dxfId="129" priority="9" operator="equal">
      <formula>""</formula>
    </cfRule>
    <cfRule type="expression" dxfId="128" priority="10">
      <formula>$G$7=""</formula>
    </cfRule>
  </conditionalFormatting>
  <conditionalFormatting sqref="X68:AA73">
    <cfRule type="cellIs" dxfId="127" priority="7" operator="equal">
      <formula>""</formula>
    </cfRule>
    <cfRule type="expression" dxfId="126" priority="8">
      <formula>$G$7=""</formula>
    </cfRule>
  </conditionalFormatting>
  <conditionalFormatting sqref="G75:S80">
    <cfRule type="cellIs" dxfId="125" priority="5" operator="equal">
      <formula>""</formula>
    </cfRule>
    <cfRule type="expression" dxfId="124" priority="6">
      <formula>$G$7=""</formula>
    </cfRule>
  </conditionalFormatting>
  <conditionalFormatting sqref="T75:W80">
    <cfRule type="cellIs" dxfId="123" priority="3" operator="equal">
      <formula>""</formula>
    </cfRule>
    <cfRule type="expression" dxfId="122" priority="4">
      <formula>$G$7=""</formula>
    </cfRule>
  </conditionalFormatting>
  <conditionalFormatting sqref="X75:AA80">
    <cfRule type="cellIs" dxfId="121" priority="1" operator="equal">
      <formula>""</formula>
    </cfRule>
    <cfRule type="expression" dxfId="120" priority="2">
      <formula>$G$7=""</formula>
    </cfRule>
  </conditionalFormatting>
  <dataValidations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I1" sqref="I1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163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164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 t="str">
        <f>IFERROR(IF('CCF (t-1)'!G15=0,0,'CCF (t)'!G15/'CCF (t-1)'!G15-1),"")</f>
        <v/>
      </c>
      <c r="H15" s="266" t="str">
        <f>IFERROR(IF('CCF (t-1)'!H15=0,0,'CCF (t)'!H15/'CCF (t-1)'!H15-1),"")</f>
        <v/>
      </c>
      <c r="I15" s="266" t="str">
        <f>IFERROR(IF('CCF (t-1)'!I15=0,0,'CCF (t)'!I15/'CCF (t-1)'!I15-1),"")</f>
        <v/>
      </c>
      <c r="J15" s="266" t="str">
        <f>IFERROR(IF('CCF (t-1)'!J15=0,0,'CCF (t)'!J15/'CCF (t-1)'!J15-1),"")</f>
        <v/>
      </c>
      <c r="K15" s="266" t="str">
        <f>IFERROR(IF('CCF (t-1)'!K15=0,0,'CCF (t)'!K15/'CCF (t-1)'!K15-1),"")</f>
        <v/>
      </c>
      <c r="L15" s="266">
        <f>IFERROR(IF('CCF (t-1)'!L15=0,0,'CCF (t)'!L15/'CCF (t-1)'!L15-1),"")</f>
        <v>-0.17287014061207617</v>
      </c>
      <c r="M15" s="266">
        <f>IFERROR(IF('CCF (t-1)'!M15=0,0,'CCF (t)'!M15/'CCF (t-1)'!M15-1),"")</f>
        <v>-0.10110131649152854</v>
      </c>
      <c r="N15" s="266" t="str">
        <f>IFERROR(IF('CCF (t-1)'!N15=0,0,'CCF (t)'!N15/'CCF (t-1)'!N15-1),"")</f>
        <v/>
      </c>
      <c r="O15" s="266" t="str">
        <f>IFERROR(IF('CCF (t-1)'!O15=0,0,'CCF (t)'!O15/'CCF (t-1)'!O15-1),"")</f>
        <v/>
      </c>
      <c r="P15" s="266" t="str">
        <f>IFERROR(IF('CCF (t-1)'!P15=0,0,'CCF (t)'!P15/'CCF (t-1)'!P15-1),"")</f>
        <v/>
      </c>
      <c r="Q15" s="266" t="str">
        <f>IFERROR(IF('CCF (t-1)'!Q15=0,0,'CCF (t)'!Q15/'CCF (t-1)'!Q15-1),"")</f>
        <v/>
      </c>
      <c r="R15" s="266" t="str">
        <f>IFERROR(IF('CCF (t-1)'!R15=0,0,'CCF (t)'!R15/'CCF (t-1)'!R15-1),"")</f>
        <v/>
      </c>
      <c r="S15" s="266" t="str">
        <f>IFERROR(IF('CCF (t-1)'!S15=0,0,'CCF (t)'!S15/'CCF (t-1)'!S15-1),"")</f>
        <v/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 t="str">
        <f>IFERROR(IF('CCF (t-1)'!G16=0,0,'CCF (t)'!G16/'CCF (t-1)'!G16-1),"")</f>
        <v/>
      </c>
      <c r="H16" s="266" t="str">
        <f>IFERROR(IF('CCF (t-1)'!H16=0,0,'CCF (t)'!H16/'CCF (t-1)'!H16-1),"")</f>
        <v/>
      </c>
      <c r="I16" s="266">
        <f>IFERROR(IF('CCF (t-1)'!I16=0,0,'CCF (t)'!I16/'CCF (t-1)'!I16-1),"")</f>
        <v>-0.17287014061207617</v>
      </c>
      <c r="J16" s="266">
        <f>IFERROR(IF('CCF (t-1)'!J16=0,0,'CCF (t)'!J16/'CCF (t-1)'!J16-1),"")</f>
        <v>-0.17287014061207617</v>
      </c>
      <c r="K16" s="266">
        <f>IFERROR(IF('CCF (t-1)'!K16=0,0,'CCF (t)'!K16/'CCF (t-1)'!K16-1),"")</f>
        <v>-0.17287014061207617</v>
      </c>
      <c r="L16" s="266" t="str">
        <f>IFERROR(IF('CCF (t-1)'!L16=0,0,'CCF (t)'!L16/'CCF (t-1)'!L16-1),"")</f>
        <v/>
      </c>
      <c r="M16" s="266" t="str">
        <f>IFERROR(IF('CCF (t-1)'!M16=0,0,'CCF (t)'!M16/'CCF (t-1)'!M16-1),"")</f>
        <v/>
      </c>
      <c r="N16" s="266" t="str">
        <f>IFERROR(IF('CCF (t-1)'!N16=0,0,'CCF (t)'!N16/'CCF (t-1)'!N16-1),"")</f>
        <v/>
      </c>
      <c r="O16" s="266" t="str">
        <f>IFERROR(IF('CCF (t-1)'!O16=0,0,'CCF (t)'!O16/'CCF (t-1)'!O16-1),"")</f>
        <v/>
      </c>
      <c r="P16" s="266" t="str">
        <f>IFERROR(IF('CCF (t-1)'!P16=0,0,'CCF (t)'!P16/'CCF (t-1)'!P16-1),"")</f>
        <v/>
      </c>
      <c r="Q16" s="266" t="str">
        <f>IFERROR(IF('CCF (t-1)'!Q16=0,0,'CCF (t)'!Q16/'CCF (t-1)'!Q16-1),"")</f>
        <v/>
      </c>
      <c r="R16" s="266" t="str">
        <f>IFERROR(IF('CCF (t-1)'!R16=0,0,'CCF (t)'!R16/'CCF (t-1)'!R16-1),"")</f>
        <v/>
      </c>
      <c r="S16" s="266" t="str">
        <f>IFERROR(IF('CCF (t-1)'!S16=0,0,'CCF (t)'!S16/'CCF (t-1)'!S16-1),"")</f>
        <v/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 t="str">
        <f>IFERROR(IF('CCF (t-1)'!G17=0,0,'CCF (t)'!G17/'CCF (t-1)'!G17-1),"")</f>
        <v/>
      </c>
      <c r="H17" s="266" t="str">
        <f>IFERROR(IF('CCF (t-1)'!H17=0,0,'CCF (t)'!H17/'CCF (t-1)'!H17-1),"")</f>
        <v/>
      </c>
      <c r="I17" s="266">
        <f>IFERROR(IF('CCF (t-1)'!I17=0,0,'CCF (t)'!I17/'CCF (t-1)'!I17-1),"")</f>
        <v>-0.17287014061207617</v>
      </c>
      <c r="J17" s="266">
        <f>IFERROR(IF('CCF (t-1)'!J17=0,0,'CCF (t)'!J17/'CCF (t-1)'!J17-1),"")</f>
        <v>-0.17287014061207617</v>
      </c>
      <c r="K17" s="266">
        <f>IFERROR(IF('CCF (t-1)'!K17=0,0,'CCF (t)'!K17/'CCF (t-1)'!K17-1),"")</f>
        <v>-0.17287014061207617</v>
      </c>
      <c r="L17" s="266" t="str">
        <f>IFERROR(IF('CCF (t-1)'!L17=0,0,'CCF (t)'!L17/'CCF (t-1)'!L17-1),"")</f>
        <v/>
      </c>
      <c r="M17" s="266" t="str">
        <f>IFERROR(IF('CCF (t-1)'!M17=0,0,'CCF (t)'!M17/'CCF (t-1)'!M17-1),"")</f>
        <v/>
      </c>
      <c r="N17" s="266" t="str">
        <f>IFERROR(IF('CCF (t-1)'!N17=0,0,'CCF (t)'!N17/'CCF (t-1)'!N17-1),"")</f>
        <v/>
      </c>
      <c r="O17" s="266" t="str">
        <f>IFERROR(IF('CCF (t-1)'!O17=0,0,'CCF (t)'!O17/'CCF (t-1)'!O17-1),"")</f>
        <v/>
      </c>
      <c r="P17" s="266" t="str">
        <f>IFERROR(IF('CCF (t-1)'!P17=0,0,'CCF (t)'!P17/'CCF (t-1)'!P17-1),"")</f>
        <v/>
      </c>
      <c r="Q17" s="266" t="str">
        <f>IFERROR(IF('CCF (t-1)'!Q17=0,0,'CCF (t)'!Q17/'CCF (t-1)'!Q17-1),"")</f>
        <v/>
      </c>
      <c r="R17" s="266" t="str">
        <f>IFERROR(IF('CCF (t-1)'!R17=0,0,'CCF (t)'!R17/'CCF (t-1)'!R17-1),"")</f>
        <v/>
      </c>
      <c r="S17" s="266" t="str">
        <f>IFERROR(IF('CCF (t-1)'!S17=0,0,'CCF (t)'!S17/'CCF (t-1)'!S17-1),"")</f>
        <v/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 t="str">
        <f>IFERROR(IF('CCF (t-1)'!G18=0,0,'CCF (t)'!G18/'CCF (t-1)'!G18-1),"")</f>
        <v/>
      </c>
      <c r="H18" s="266" t="str">
        <f>IFERROR(IF('CCF (t-1)'!H18=0,0,'CCF (t)'!H18/'CCF (t-1)'!H18-1),"")</f>
        <v/>
      </c>
      <c r="I18" s="266" t="str">
        <f>IFERROR(IF('CCF (t-1)'!I18=0,0,'CCF (t)'!I18/'CCF (t-1)'!I18-1),"")</f>
        <v/>
      </c>
      <c r="J18" s="266" t="str">
        <f>IFERROR(IF('CCF (t-1)'!J18=0,0,'CCF (t)'!J18/'CCF (t-1)'!J18-1),"")</f>
        <v/>
      </c>
      <c r="K18" s="266" t="str">
        <f>IFERROR(IF('CCF (t-1)'!K18=0,0,'CCF (t)'!K18/'CCF (t-1)'!K18-1),"")</f>
        <v/>
      </c>
      <c r="L18" s="266" t="str">
        <f>IFERROR(IF('CCF (t-1)'!L18=0,0,'CCF (t)'!L18/'CCF (t-1)'!L18-1),"")</f>
        <v/>
      </c>
      <c r="M18" s="266" t="str">
        <f>IFERROR(IF('CCF (t-1)'!M18=0,0,'CCF (t)'!M18/'CCF (t-1)'!M18-1),"")</f>
        <v/>
      </c>
      <c r="N18" s="266" t="str">
        <f>IFERROR(IF('CCF (t-1)'!N18=0,0,'CCF (t)'!N18/'CCF (t-1)'!N18-1),"")</f>
        <v/>
      </c>
      <c r="O18" s="266" t="str">
        <f>IFERROR(IF('CCF (t-1)'!O18=0,0,'CCF (t)'!O18/'CCF (t-1)'!O18-1),"")</f>
        <v/>
      </c>
      <c r="P18" s="266" t="str">
        <f>IFERROR(IF('CCF (t-1)'!P18=0,0,'CCF (t)'!P18/'CCF (t-1)'!P18-1),"")</f>
        <v/>
      </c>
      <c r="Q18" s="266" t="str">
        <f>IFERROR(IF('CCF (t-1)'!Q18=0,0,'CCF (t)'!Q18/'CCF (t-1)'!Q18-1),"")</f>
        <v/>
      </c>
      <c r="R18" s="266" t="str">
        <f>IFERROR(IF('CCF (t-1)'!R18=0,0,'CCF (t)'!R18/'CCF (t-1)'!R18-1),"")</f>
        <v/>
      </c>
      <c r="S18" s="266" t="str">
        <f>IFERROR(IF('CCF (t-1)'!S18=0,0,'CCF (t)'!S18/'CCF (t-1)'!S18-1),"")</f>
        <v/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 t="str">
        <f>IFERROR(IF('CCF (t-1)'!G19=0,0,'CCF (t)'!G19/'CCF (t-1)'!G19-1),"")</f>
        <v/>
      </c>
      <c r="H19" s="266" t="str">
        <f>IFERROR(IF('CCF (t-1)'!H19=0,0,'CCF (t)'!H19/'CCF (t-1)'!H19-1),"")</f>
        <v/>
      </c>
      <c r="I19" s="266" t="str">
        <f>IFERROR(IF('CCF (t-1)'!I19=0,0,'CCF (t)'!I19/'CCF (t-1)'!I19-1),"")</f>
        <v/>
      </c>
      <c r="J19" s="266" t="str">
        <f>IFERROR(IF('CCF (t-1)'!J19=0,0,'CCF (t)'!J19/'CCF (t-1)'!J19-1),"")</f>
        <v/>
      </c>
      <c r="K19" s="266" t="str">
        <f>IFERROR(IF('CCF (t-1)'!K19=0,0,'CCF (t)'!K19/'CCF (t-1)'!K19-1),"")</f>
        <v/>
      </c>
      <c r="L19" s="266" t="str">
        <f>IFERROR(IF('CCF (t-1)'!L19=0,0,'CCF (t)'!L19/'CCF (t-1)'!L19-1),"")</f>
        <v/>
      </c>
      <c r="M19" s="266" t="str">
        <f>IFERROR(IF('CCF (t-1)'!M19=0,0,'CCF (t)'!M19/'CCF (t-1)'!M19-1),"")</f>
        <v/>
      </c>
      <c r="N19" s="266" t="str">
        <f>IFERROR(IF('CCF (t-1)'!N19=0,0,'CCF (t)'!N19/'CCF (t-1)'!N19-1),"")</f>
        <v/>
      </c>
      <c r="O19" s="266" t="str">
        <f>IFERROR(IF('CCF (t-1)'!O19=0,0,'CCF (t)'!O19/'CCF (t-1)'!O19-1),"")</f>
        <v/>
      </c>
      <c r="P19" s="266" t="str">
        <f>IFERROR(IF('CCF (t-1)'!P19=0,0,'CCF (t)'!P19/'CCF (t-1)'!P19-1),"")</f>
        <v/>
      </c>
      <c r="Q19" s="266" t="str">
        <f>IFERROR(IF('CCF (t-1)'!Q19=0,0,'CCF (t)'!Q19/'CCF (t-1)'!Q19-1),"")</f>
        <v/>
      </c>
      <c r="R19" s="266" t="str">
        <f>IFERROR(IF('CCF (t-1)'!R19=0,0,'CCF (t)'!R19/'CCF (t-1)'!R19-1),"")</f>
        <v/>
      </c>
      <c r="S19" s="266" t="str">
        <f>IFERROR(IF('CCF (t-1)'!S19=0,0,'CCF (t)'!S19/'CCF (t-1)'!S19-1),"")</f>
        <v/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 t="str">
        <f>IFERROR(IF('CCF (t-1)'!G20=0,0,'CCF (t)'!G20/'CCF (t-1)'!G20-1),"")</f>
        <v/>
      </c>
      <c r="H20" s="266" t="str">
        <f>IFERROR(IF('CCF (t-1)'!H20=0,0,'CCF (t)'!H20/'CCF (t-1)'!H20-1),"")</f>
        <v/>
      </c>
      <c r="I20" s="266" t="str">
        <f>IFERROR(IF('CCF (t-1)'!I20=0,0,'CCF (t)'!I20/'CCF (t-1)'!I20-1),"")</f>
        <v/>
      </c>
      <c r="J20" s="266" t="str">
        <f>IFERROR(IF('CCF (t-1)'!J20=0,0,'CCF (t)'!J20/'CCF (t-1)'!J20-1),"")</f>
        <v/>
      </c>
      <c r="K20" s="266" t="str">
        <f>IFERROR(IF('CCF (t-1)'!K20=0,0,'CCF (t)'!K20/'CCF (t-1)'!K20-1),"")</f>
        <v/>
      </c>
      <c r="L20" s="266">
        <f>IFERROR(IF('CCF (t-1)'!L20=0,0,'CCF (t)'!L20/'CCF (t-1)'!L20-1),"")</f>
        <v>-0.17287014061207617</v>
      </c>
      <c r="M20" s="266">
        <f>IFERROR(IF('CCF (t-1)'!M20=0,0,'CCF (t)'!M20/'CCF (t-1)'!M20-1),"")</f>
        <v>-0.17287014061207617</v>
      </c>
      <c r="N20" s="266" t="str">
        <f>IFERROR(IF('CCF (t-1)'!N20=0,0,'CCF (t)'!N20/'CCF (t-1)'!N20-1),"")</f>
        <v/>
      </c>
      <c r="O20" s="266" t="str">
        <f>IFERROR(IF('CCF (t-1)'!O20=0,0,'CCF (t)'!O20/'CCF (t-1)'!O20-1),"")</f>
        <v/>
      </c>
      <c r="P20" s="266" t="str">
        <f>IFERROR(IF('CCF (t-1)'!P20=0,0,'CCF (t)'!P20/'CCF (t-1)'!P20-1),"")</f>
        <v/>
      </c>
      <c r="Q20" s="266" t="str">
        <f>IFERROR(IF('CCF (t-1)'!Q20=0,0,'CCF (t)'!Q20/'CCF (t-1)'!Q20-1),"")</f>
        <v/>
      </c>
      <c r="R20" s="266" t="str">
        <f>IFERROR(IF('CCF (t-1)'!R20=0,0,'CCF (t)'!R20/'CCF (t-1)'!R20-1),"")</f>
        <v/>
      </c>
      <c r="S20" s="266" t="str">
        <f>IFERROR(IF('CCF (t-1)'!S20=0,0,'CCF (t)'!S20/'CCF (t-1)'!S20-1),"")</f>
        <v/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 t="str">
        <f>IFERROR(IF('CCF (t-1)'!G21=0,0,'CCF (t)'!G21/'CCF (t-1)'!G21-1),"")</f>
        <v/>
      </c>
      <c r="H21" s="266" t="str">
        <f>IFERROR(IF('CCF (t-1)'!H21=0,0,'CCF (t)'!H21/'CCF (t-1)'!H21-1),"")</f>
        <v/>
      </c>
      <c r="I21" s="266" t="str">
        <f>IFERROR(IF('CCF (t-1)'!I21=0,0,'CCF (t)'!I21/'CCF (t-1)'!I21-1),"")</f>
        <v/>
      </c>
      <c r="J21" s="266" t="str">
        <f>IFERROR(IF('CCF (t-1)'!J21=0,0,'CCF (t)'!J21/'CCF (t-1)'!J21-1),"")</f>
        <v/>
      </c>
      <c r="K21" s="266" t="str">
        <f>IFERROR(IF('CCF (t-1)'!K21=0,0,'CCF (t)'!K21/'CCF (t-1)'!K21-1),"")</f>
        <v/>
      </c>
      <c r="L21" s="266">
        <f>IFERROR(IF('CCF (t-1)'!L21=0,0,'CCF (t)'!L21/'CCF (t-1)'!L21-1),"")</f>
        <v>-0.17287014061207617</v>
      </c>
      <c r="M21" s="266">
        <f>IFERROR(IF('CCF (t-1)'!M21=0,0,'CCF (t)'!M21/'CCF (t-1)'!M21-1),"")</f>
        <v>-0.17287014061207617</v>
      </c>
      <c r="N21" s="266" t="str">
        <f>IFERROR(IF('CCF (t-1)'!N21=0,0,'CCF (t)'!N21/'CCF (t-1)'!N21-1),"")</f>
        <v/>
      </c>
      <c r="O21" s="266" t="str">
        <f>IFERROR(IF('CCF (t-1)'!O21=0,0,'CCF (t)'!O21/'CCF (t-1)'!O21-1),"")</f>
        <v/>
      </c>
      <c r="P21" s="266" t="str">
        <f>IFERROR(IF('CCF (t-1)'!P21=0,0,'CCF (t)'!P21/'CCF (t-1)'!P21-1),"")</f>
        <v/>
      </c>
      <c r="Q21" s="266" t="str">
        <f>IFERROR(IF('CCF (t-1)'!Q21=0,0,'CCF (t)'!Q21/'CCF (t-1)'!Q21-1),"")</f>
        <v/>
      </c>
      <c r="R21" s="266" t="str">
        <f>IFERROR(IF('CCF (t-1)'!R21=0,0,'CCF (t)'!R21/'CCF (t-1)'!R21-1),"")</f>
        <v/>
      </c>
      <c r="S21" s="266" t="str">
        <f>IFERROR(IF('CCF (t-1)'!S21=0,0,'CCF (t)'!S21/'CCF (t-1)'!S21-1),"")</f>
        <v/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 t="str">
        <f>IFERROR(IF('CCF (t-1)'!G22=0,0,'CCF (t)'!G22/'CCF (t-1)'!G22-1),"")</f>
        <v/>
      </c>
      <c r="H22" s="266" t="str">
        <f>IFERROR(IF('CCF (t-1)'!H22=0,0,'CCF (t)'!H22/'CCF (t-1)'!H22-1),"")</f>
        <v/>
      </c>
      <c r="I22" s="266" t="str">
        <f>IFERROR(IF('CCF (t-1)'!I22=0,0,'CCF (t)'!I22/'CCF (t-1)'!I22-1),"")</f>
        <v/>
      </c>
      <c r="J22" s="266" t="str">
        <f>IFERROR(IF('CCF (t-1)'!J22=0,0,'CCF (t)'!J22/'CCF (t-1)'!J22-1),"")</f>
        <v/>
      </c>
      <c r="K22" s="266" t="str">
        <f>IFERROR(IF('CCF (t-1)'!K22=0,0,'CCF (t)'!K22/'CCF (t-1)'!K22-1),"")</f>
        <v/>
      </c>
      <c r="L22" s="266">
        <f>IFERROR(IF('CCF (t-1)'!L22=0,0,'CCF (t)'!L22/'CCF (t-1)'!L22-1),"")</f>
        <v>-0.17287014061207617</v>
      </c>
      <c r="M22" s="266">
        <f>IFERROR(IF('CCF (t-1)'!M22=0,0,'CCF (t)'!M22/'CCF (t-1)'!M22-1),"")</f>
        <v>-0.17287014061207617</v>
      </c>
      <c r="N22" s="266" t="str">
        <f>IFERROR(IF('CCF (t-1)'!N22=0,0,'CCF (t)'!N22/'CCF (t-1)'!N22-1),"")</f>
        <v/>
      </c>
      <c r="O22" s="266" t="str">
        <f>IFERROR(IF('CCF (t-1)'!O22=0,0,'CCF (t)'!O22/'CCF (t-1)'!O22-1),"")</f>
        <v/>
      </c>
      <c r="P22" s="266" t="str">
        <f>IFERROR(IF('CCF (t-1)'!P22=0,0,'CCF (t)'!P22/'CCF (t-1)'!P22-1),"")</f>
        <v/>
      </c>
      <c r="Q22" s="266" t="str">
        <f>IFERROR(IF('CCF (t-1)'!Q22=0,0,'CCF (t)'!Q22/'CCF (t-1)'!Q22-1),"")</f>
        <v/>
      </c>
      <c r="R22" s="266" t="str">
        <f>IFERROR(IF('CCF (t-1)'!R22=0,0,'CCF (t)'!R22/'CCF (t-1)'!R22-1),"")</f>
        <v/>
      </c>
      <c r="S22" s="266" t="str">
        <f>IFERROR(IF('CCF (t-1)'!S22=0,0,'CCF (t)'!S22/'CCF (t-1)'!S22-1),"")</f>
        <v/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 t="str">
        <f>IFERROR(IF('CCF (t-1)'!G23=0,0,'CCF (t)'!G23/'CCF (t-1)'!G23-1),"")</f>
        <v/>
      </c>
      <c r="H23" s="266" t="str">
        <f>IFERROR(IF('CCF (t-1)'!H23=0,0,'CCF (t)'!H23/'CCF (t-1)'!H23-1),"")</f>
        <v/>
      </c>
      <c r="I23" s="266" t="str">
        <f>IFERROR(IF('CCF (t-1)'!I23=0,0,'CCF (t)'!I23/'CCF (t-1)'!I23-1),"")</f>
        <v/>
      </c>
      <c r="J23" s="266" t="str">
        <f>IFERROR(IF('CCF (t-1)'!J23=0,0,'CCF (t)'!J23/'CCF (t-1)'!J23-1),"")</f>
        <v/>
      </c>
      <c r="K23" s="266" t="str">
        <f>IFERROR(IF('CCF (t-1)'!K23=0,0,'CCF (t)'!K23/'CCF (t-1)'!K23-1),"")</f>
        <v/>
      </c>
      <c r="L23" s="266">
        <f>IFERROR(IF('CCF (t-1)'!L23=0,0,'CCF (t)'!L23/'CCF (t-1)'!L23-1),"")</f>
        <v>-0.17287014061207617</v>
      </c>
      <c r="M23" s="266">
        <f>IFERROR(IF('CCF (t-1)'!M23=0,0,'CCF (t)'!M23/'CCF (t-1)'!M23-1),"")</f>
        <v>-0.17287014061207617</v>
      </c>
      <c r="N23" s="266" t="str">
        <f>IFERROR(IF('CCF (t-1)'!N23=0,0,'CCF (t)'!N23/'CCF (t-1)'!N23-1),"")</f>
        <v/>
      </c>
      <c r="O23" s="266" t="str">
        <f>IFERROR(IF('CCF (t-1)'!O23=0,0,'CCF (t)'!O23/'CCF (t-1)'!O23-1),"")</f>
        <v/>
      </c>
      <c r="P23" s="266" t="str">
        <f>IFERROR(IF('CCF (t-1)'!P23=0,0,'CCF (t)'!P23/'CCF (t-1)'!P23-1),"")</f>
        <v/>
      </c>
      <c r="Q23" s="266" t="str">
        <f>IFERROR(IF('CCF (t-1)'!Q23=0,0,'CCF (t)'!Q23/'CCF (t-1)'!Q23-1),"")</f>
        <v/>
      </c>
      <c r="R23" s="266" t="str">
        <f>IFERROR(IF('CCF (t-1)'!R23=0,0,'CCF (t)'!R23/'CCF (t-1)'!R23-1),"")</f>
        <v/>
      </c>
      <c r="S23" s="266" t="str">
        <f>IFERROR(IF('CCF (t-1)'!S23=0,0,'CCF (t)'!S23/'CCF (t-1)'!S23-1),"")</f>
        <v/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 t="str">
        <f>IFERROR(IF('CCF (t-1)'!G24=0,0,'CCF (t)'!G24/'CCF (t-1)'!G24-1),"")</f>
        <v/>
      </c>
      <c r="H24" s="266" t="str">
        <f>IFERROR(IF('CCF (t-1)'!H24=0,0,'CCF (t)'!H24/'CCF (t-1)'!H24-1),"")</f>
        <v/>
      </c>
      <c r="I24" s="266" t="str">
        <f>IFERROR(IF('CCF (t-1)'!I24=0,0,'CCF (t)'!I24/'CCF (t-1)'!I24-1),"")</f>
        <v/>
      </c>
      <c r="J24" s="266" t="str">
        <f>IFERROR(IF('CCF (t-1)'!J24=0,0,'CCF (t)'!J24/'CCF (t-1)'!J24-1),"")</f>
        <v/>
      </c>
      <c r="K24" s="266" t="str">
        <f>IFERROR(IF('CCF (t-1)'!K24=0,0,'CCF (t)'!K24/'CCF (t-1)'!K24-1),"")</f>
        <v/>
      </c>
      <c r="L24" s="266">
        <f>IFERROR(IF('CCF (t-1)'!L24=0,0,'CCF (t)'!L24/'CCF (t-1)'!L24-1),"")</f>
        <v>-0.17287014061207617</v>
      </c>
      <c r="M24" s="266">
        <f>IFERROR(IF('CCF (t-1)'!M24=0,0,'CCF (t)'!M24/'CCF (t-1)'!M24-1),"")</f>
        <v>-0.17287014061207617</v>
      </c>
      <c r="N24" s="266" t="str">
        <f>IFERROR(IF('CCF (t-1)'!N24=0,0,'CCF (t)'!N24/'CCF (t-1)'!N24-1),"")</f>
        <v/>
      </c>
      <c r="O24" s="266" t="str">
        <f>IFERROR(IF('CCF (t-1)'!O24=0,0,'CCF (t)'!O24/'CCF (t-1)'!O24-1),"")</f>
        <v/>
      </c>
      <c r="P24" s="266" t="str">
        <f>IFERROR(IF('CCF (t-1)'!P24=0,0,'CCF (t)'!P24/'CCF (t-1)'!P24-1),"")</f>
        <v/>
      </c>
      <c r="Q24" s="266" t="str">
        <f>IFERROR(IF('CCF (t-1)'!Q24=0,0,'CCF (t)'!Q24/'CCF (t-1)'!Q24-1),"")</f>
        <v/>
      </c>
      <c r="R24" s="266" t="str">
        <f>IFERROR(IF('CCF (t-1)'!R24=0,0,'CCF (t)'!R24/'CCF (t-1)'!R24-1),"")</f>
        <v/>
      </c>
      <c r="S24" s="266" t="str">
        <f>IFERROR(IF('CCF (t-1)'!S24=0,0,'CCF (t)'!S24/'CCF (t-1)'!S24-1),"")</f>
        <v/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 t="str">
        <f>IFERROR(IF('CCF (t-1)'!G25=0,0,'CCF (t)'!G25/'CCF (t-1)'!G25-1),"")</f>
        <v/>
      </c>
      <c r="H25" s="266" t="str">
        <f>IFERROR(IF('CCF (t-1)'!H25=0,0,'CCF (t)'!H25/'CCF (t-1)'!H25-1),"")</f>
        <v/>
      </c>
      <c r="I25" s="266">
        <f>IFERROR(IF('CCF (t-1)'!I25=0,0,'CCF (t)'!I25/'CCF (t-1)'!I25-1),"")</f>
        <v>0.41711517935117359</v>
      </c>
      <c r="J25" s="266">
        <f>IFERROR(IF('CCF (t-1)'!J25=0,0,'CCF (t)'!J25/'CCF (t-1)'!J25-1),"")</f>
        <v>0.41711517935117359</v>
      </c>
      <c r="K25" s="266">
        <f>IFERROR(IF('CCF (t-1)'!K25=0,0,'CCF (t)'!K25/'CCF (t-1)'!K25-1),"")</f>
        <v>0.41711517935117359</v>
      </c>
      <c r="L25" s="266" t="str">
        <f>IFERROR(IF('CCF (t-1)'!L25=0,0,'CCF (t)'!L25/'CCF (t-1)'!L25-1),"")</f>
        <v/>
      </c>
      <c r="M25" s="266" t="str">
        <f>IFERROR(IF('CCF (t-1)'!M25=0,0,'CCF (t)'!M25/'CCF (t-1)'!M25-1),"")</f>
        <v/>
      </c>
      <c r="N25" s="266" t="str">
        <f>IFERROR(IF('CCF (t-1)'!N25=0,0,'CCF (t)'!N25/'CCF (t-1)'!N25-1),"")</f>
        <v/>
      </c>
      <c r="O25" s="266" t="str">
        <f>IFERROR(IF('CCF (t-1)'!O25=0,0,'CCF (t)'!O25/'CCF (t-1)'!O25-1),"")</f>
        <v/>
      </c>
      <c r="P25" s="266" t="str">
        <f>IFERROR(IF('CCF (t-1)'!P25=0,0,'CCF (t)'!P25/'CCF (t-1)'!P25-1),"")</f>
        <v/>
      </c>
      <c r="Q25" s="266" t="str">
        <f>IFERROR(IF('CCF (t-1)'!Q25=0,0,'CCF (t)'!Q25/'CCF (t-1)'!Q25-1),"")</f>
        <v/>
      </c>
      <c r="R25" s="266" t="str">
        <f>IFERROR(IF('CCF (t-1)'!R25=0,0,'CCF (t)'!R25/'CCF (t-1)'!R25-1),"")</f>
        <v/>
      </c>
      <c r="S25" s="266" t="str">
        <f>IFERROR(IF('CCF (t-1)'!S25=0,0,'CCF (t)'!S25/'CCF (t-1)'!S25-1),"")</f>
        <v/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 t="str">
        <f>IFERROR(IF('CCF (t-1)'!G26=0,0,'CCF (t)'!G26/'CCF (t-1)'!G26-1),"")</f>
        <v/>
      </c>
      <c r="H26" s="266" t="str">
        <f>IFERROR(IF('CCF (t-1)'!H26=0,0,'CCF (t)'!H26/'CCF (t-1)'!H26-1),"")</f>
        <v/>
      </c>
      <c r="I26" s="266">
        <f>IFERROR(IF('CCF (t-1)'!I26=0,0,'CCF (t)'!I26/'CCF (t-1)'!I26-1),"")</f>
        <v>0.41711517935117359</v>
      </c>
      <c r="J26" s="266">
        <f>IFERROR(IF('CCF (t-1)'!J26=0,0,'CCF (t)'!J26/'CCF (t-1)'!J26-1),"")</f>
        <v>0.41711517935117359</v>
      </c>
      <c r="K26" s="266">
        <f>IFERROR(IF('CCF (t-1)'!K26=0,0,'CCF (t)'!K26/'CCF (t-1)'!K26-1),"")</f>
        <v>0.41711517935117359</v>
      </c>
      <c r="L26" s="266" t="str">
        <f>IFERROR(IF('CCF (t-1)'!L26=0,0,'CCF (t)'!L26/'CCF (t-1)'!L26-1),"")</f>
        <v/>
      </c>
      <c r="M26" s="266" t="str">
        <f>IFERROR(IF('CCF (t-1)'!M26=0,0,'CCF (t)'!M26/'CCF (t-1)'!M26-1),"")</f>
        <v/>
      </c>
      <c r="N26" s="266" t="str">
        <f>IFERROR(IF('CCF (t-1)'!N26=0,0,'CCF (t)'!N26/'CCF (t-1)'!N26-1),"")</f>
        <v/>
      </c>
      <c r="O26" s="266" t="str">
        <f>IFERROR(IF('CCF (t-1)'!O26=0,0,'CCF (t)'!O26/'CCF (t-1)'!O26-1),"")</f>
        <v/>
      </c>
      <c r="P26" s="266" t="str">
        <f>IFERROR(IF('CCF (t-1)'!P26=0,0,'CCF (t)'!P26/'CCF (t-1)'!P26-1),"")</f>
        <v/>
      </c>
      <c r="Q26" s="266" t="str">
        <f>IFERROR(IF('CCF (t-1)'!Q26=0,0,'CCF (t)'!Q26/'CCF (t-1)'!Q26-1),"")</f>
        <v/>
      </c>
      <c r="R26" s="266" t="str">
        <f>IFERROR(IF('CCF (t-1)'!R26=0,0,'CCF (t)'!R26/'CCF (t-1)'!R26-1),"")</f>
        <v/>
      </c>
      <c r="S26" s="266" t="str">
        <f>IFERROR(IF('CCF (t-1)'!S26=0,0,'CCF (t)'!S26/'CCF (t-1)'!S26-1),"")</f>
        <v/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>
        <f>IFERROR(IF('CCF (t-1)'!G27=0,0,'CCF (t)'!G27/'CCF (t-1)'!G27-1),"")</f>
        <v>0</v>
      </c>
      <c r="H27" s="266">
        <f>IFERROR(IF('CCF (t-1)'!H27=0,0,'CCF (t)'!H27/'CCF (t-1)'!H27-1),"")</f>
        <v>0</v>
      </c>
      <c r="I27" s="266">
        <f>IFERROR(IF('CCF (t-1)'!I27=0,0,'CCF (t)'!I27/'CCF (t-1)'!I27-1),"")</f>
        <v>0</v>
      </c>
      <c r="J27" s="266">
        <f>IFERROR(IF('CCF (t-1)'!J27=0,0,'CCF (t)'!J27/'CCF (t-1)'!J27-1),"")</f>
        <v>0</v>
      </c>
      <c r="K27" s="266">
        <f>IFERROR(IF('CCF (t-1)'!K27=0,0,'CCF (t)'!K27/'CCF (t-1)'!K27-1),"")</f>
        <v>0</v>
      </c>
      <c r="L27" s="266">
        <f>IFERROR(IF('CCF (t-1)'!L27=0,0,'CCF (t)'!L27/'CCF (t-1)'!L27-1),"")</f>
        <v>0</v>
      </c>
      <c r="M27" s="266">
        <f>IFERROR(IF('CCF (t-1)'!M27=0,0,'CCF (t)'!M27/'CCF (t-1)'!M27-1),"")</f>
        <v>0</v>
      </c>
      <c r="N27" s="266">
        <f>IFERROR(IF('CCF (t-1)'!N27=0,0,'CCF (t)'!N27/'CCF (t-1)'!N27-1),"")</f>
        <v>0</v>
      </c>
      <c r="O27" s="266">
        <f>IFERROR(IF('CCF (t-1)'!O27=0,0,'CCF (t)'!O27/'CCF (t-1)'!O27-1),"")</f>
        <v>0</v>
      </c>
      <c r="P27" s="266">
        <f>IFERROR(IF('CCF (t-1)'!P27=0,0,'CCF (t)'!P27/'CCF (t-1)'!P27-1),"")</f>
        <v>0</v>
      </c>
      <c r="Q27" s="266">
        <f>IFERROR(IF('CCF (t-1)'!Q27=0,0,'CCF (t)'!Q27/'CCF (t-1)'!Q27-1),"")</f>
        <v>0</v>
      </c>
      <c r="R27" s="266">
        <f>IFERROR(IF('CCF (t-1)'!R27=0,0,'CCF (t)'!R27/'CCF (t-1)'!R27-1),"")</f>
        <v>0</v>
      </c>
      <c r="S27" s="266">
        <f>IFERROR(IF('CCF (t-1)'!S27=0,0,'CCF (t)'!S27/'CCF (t-1)'!S27-1),"")</f>
        <v>0</v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>
        <f>IFERROR(IF('CCF (t-1)'!G28=0,0,'CCF (t)'!G28/'CCF (t-1)'!G28-1),"")</f>
        <v>0</v>
      </c>
      <c r="H28" s="266">
        <f>IFERROR(IF('CCF (t-1)'!H28=0,0,'CCF (t)'!H28/'CCF (t-1)'!H28-1),"")</f>
        <v>0</v>
      </c>
      <c r="I28" s="266">
        <f>IFERROR(IF('CCF (t-1)'!I28=0,0,'CCF (t)'!I28/'CCF (t-1)'!I28-1),"")</f>
        <v>0</v>
      </c>
      <c r="J28" s="266">
        <f>IFERROR(IF('CCF (t-1)'!J28=0,0,'CCF (t)'!J28/'CCF (t-1)'!J28-1),"")</f>
        <v>0</v>
      </c>
      <c r="K28" s="266">
        <f>IFERROR(IF('CCF (t-1)'!K28=0,0,'CCF (t)'!K28/'CCF (t-1)'!K28-1),"")</f>
        <v>0</v>
      </c>
      <c r="L28" s="266">
        <f>IFERROR(IF('CCF (t-1)'!L28=0,0,'CCF (t)'!L28/'CCF (t-1)'!L28-1),"")</f>
        <v>0</v>
      </c>
      <c r="M28" s="266">
        <f>IFERROR(IF('CCF (t-1)'!M28=0,0,'CCF (t)'!M28/'CCF (t-1)'!M28-1),"")</f>
        <v>0</v>
      </c>
      <c r="N28" s="266">
        <f>IFERROR(IF('CCF (t-1)'!N28=0,0,'CCF (t)'!N28/'CCF (t-1)'!N28-1),"")</f>
        <v>0</v>
      </c>
      <c r="O28" s="266">
        <f>IFERROR(IF('CCF (t-1)'!O28=0,0,'CCF (t)'!O28/'CCF (t-1)'!O28-1),"")</f>
        <v>0</v>
      </c>
      <c r="P28" s="266">
        <f>IFERROR(IF('CCF (t-1)'!P28=0,0,'CCF (t)'!P28/'CCF (t-1)'!P28-1),"")</f>
        <v>0</v>
      </c>
      <c r="Q28" s="266">
        <f>IFERROR(IF('CCF (t-1)'!Q28=0,0,'CCF (t)'!Q28/'CCF (t-1)'!Q28-1),"")</f>
        <v>0</v>
      </c>
      <c r="R28" s="266">
        <f>IFERROR(IF('CCF (t-1)'!R28=0,0,'CCF (t)'!R28/'CCF (t-1)'!R28-1),"")</f>
        <v>0</v>
      </c>
      <c r="S28" s="266">
        <f>IFERROR(IF('CCF (t-1)'!S28=0,0,'CCF (t)'!S28/'CCF (t-1)'!S28-1),"")</f>
        <v>0</v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 t="str">
        <f>IFERROR(IF('CCF (t-1)'!G30=0,0,'CCF (t)'!G30/'CCF (t-1)'!G30-1),"")</f>
        <v/>
      </c>
      <c r="H30" s="266" t="str">
        <f>IFERROR(IF('CCF (t-1)'!H30=0,0,'CCF (t)'!H30/'CCF (t-1)'!H30-1),"")</f>
        <v/>
      </c>
      <c r="I30" s="266">
        <f>IFERROR(IF('CCF (t-1)'!I30=0,0,'CCF (t)'!I30/'CCF (t-1)'!I30-1),"")</f>
        <v>0.41711517935117359</v>
      </c>
      <c r="J30" s="266">
        <f>IFERROR(IF('CCF (t-1)'!J30=0,0,'CCF (t)'!J30/'CCF (t-1)'!J30-1),"")</f>
        <v>0.41711517935117359</v>
      </c>
      <c r="K30" s="266">
        <f>IFERROR(IF('CCF (t-1)'!K30=0,0,'CCF (t)'!K30/'CCF (t-1)'!K30-1),"")</f>
        <v>0.41711517935117359</v>
      </c>
      <c r="L30" s="266" t="str">
        <f>IFERROR(IF('CCF (t-1)'!L30=0,0,'CCF (t)'!L30/'CCF (t-1)'!L30-1),"")</f>
        <v/>
      </c>
      <c r="M30" s="266" t="str">
        <f>IFERROR(IF('CCF (t-1)'!M30=0,0,'CCF (t)'!M30/'CCF (t-1)'!M30-1),"")</f>
        <v/>
      </c>
      <c r="N30" s="266" t="str">
        <f>IFERROR(IF('CCF (t-1)'!N30=0,0,'CCF (t)'!N30/'CCF (t-1)'!N30-1),"")</f>
        <v/>
      </c>
      <c r="O30" s="266" t="str">
        <f>IFERROR(IF('CCF (t-1)'!O30=0,0,'CCF (t)'!O30/'CCF (t-1)'!O30-1),"")</f>
        <v/>
      </c>
      <c r="P30" s="266" t="str">
        <f>IFERROR(IF('CCF (t-1)'!P30=0,0,'CCF (t)'!P30/'CCF (t-1)'!P30-1),"")</f>
        <v/>
      </c>
      <c r="Q30" s="266" t="str">
        <f>IFERROR(IF('CCF (t-1)'!Q30=0,0,'CCF (t)'!Q30/'CCF (t-1)'!Q30-1),"")</f>
        <v/>
      </c>
      <c r="R30" s="266" t="str">
        <f>IFERROR(IF('CCF (t-1)'!R30=0,0,'CCF (t)'!R30/'CCF (t-1)'!R30-1),"")</f>
        <v/>
      </c>
      <c r="S30" s="266" t="str">
        <f>IFERROR(IF('CCF (t-1)'!S30=0,0,'CCF (t)'!S30/'CCF (t-1)'!S30-1),"")</f>
        <v/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 t="str">
        <f>IFERROR(IF('CCF (t-1)'!G31=0,0,'CCF (t)'!G31/'CCF (t-1)'!G31-1),"")</f>
        <v/>
      </c>
      <c r="H31" s="266" t="str">
        <f>IFERROR(IF('CCF (t-1)'!H31=0,0,'CCF (t)'!H31/'CCF (t-1)'!H31-1),"")</f>
        <v/>
      </c>
      <c r="I31" s="266">
        <f>IFERROR(IF('CCF (t-1)'!I31=0,0,'CCF (t)'!I31/'CCF (t-1)'!I31-1),"")</f>
        <v>0.41711517935117359</v>
      </c>
      <c r="J31" s="266">
        <f>IFERROR(IF('CCF (t-1)'!J31=0,0,'CCF (t)'!J31/'CCF (t-1)'!J31-1),"")</f>
        <v>0.41711517935117359</v>
      </c>
      <c r="K31" s="266">
        <f>IFERROR(IF('CCF (t-1)'!K31=0,0,'CCF (t)'!K31/'CCF (t-1)'!K31-1),"")</f>
        <v>0.41711517935117359</v>
      </c>
      <c r="L31" s="266" t="str">
        <f>IFERROR(IF('CCF (t-1)'!L31=0,0,'CCF (t)'!L31/'CCF (t-1)'!L31-1),"")</f>
        <v/>
      </c>
      <c r="M31" s="266" t="str">
        <f>IFERROR(IF('CCF (t-1)'!M31=0,0,'CCF (t)'!M31/'CCF (t-1)'!M31-1),"")</f>
        <v/>
      </c>
      <c r="N31" s="266" t="str">
        <f>IFERROR(IF('CCF (t-1)'!N31=0,0,'CCF (t)'!N31/'CCF (t-1)'!N31-1),"")</f>
        <v/>
      </c>
      <c r="O31" s="266" t="str">
        <f>IFERROR(IF('CCF (t-1)'!O31=0,0,'CCF (t)'!O31/'CCF (t-1)'!O31-1),"")</f>
        <v/>
      </c>
      <c r="P31" s="266" t="str">
        <f>IFERROR(IF('CCF (t-1)'!P31=0,0,'CCF (t)'!P31/'CCF (t-1)'!P31-1),"")</f>
        <v/>
      </c>
      <c r="Q31" s="266" t="str">
        <f>IFERROR(IF('CCF (t-1)'!Q31=0,0,'CCF (t)'!Q31/'CCF (t-1)'!Q31-1),"")</f>
        <v/>
      </c>
      <c r="R31" s="266" t="str">
        <f>IFERROR(IF('CCF (t-1)'!R31=0,0,'CCF (t)'!R31/'CCF (t-1)'!R31-1),"")</f>
        <v/>
      </c>
      <c r="S31" s="266" t="str">
        <f>IFERROR(IF('CCF (t-1)'!S31=0,0,'CCF (t)'!S31/'CCF (t-1)'!S31-1),"")</f>
        <v/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>
        <f>IFERROR(IF('CCF (t-1)'!G32=0,0,'CCF (t)'!G32/'CCF (t-1)'!G32-1),"")</f>
        <v>0</v>
      </c>
      <c r="H32" s="266">
        <f>IFERROR(IF('CCF (t-1)'!H32=0,0,'CCF (t)'!H32/'CCF (t-1)'!H32-1),"")</f>
        <v>0</v>
      </c>
      <c r="I32" s="266">
        <f>IFERROR(IF('CCF (t-1)'!I32=0,0,'CCF (t)'!I32/'CCF (t-1)'!I32-1),"")</f>
        <v>0</v>
      </c>
      <c r="J32" s="266">
        <f>IFERROR(IF('CCF (t-1)'!J32=0,0,'CCF (t)'!J32/'CCF (t-1)'!J32-1),"")</f>
        <v>0</v>
      </c>
      <c r="K32" s="266">
        <f>IFERROR(IF('CCF (t-1)'!K32=0,0,'CCF (t)'!K32/'CCF (t-1)'!K32-1),"")</f>
        <v>0</v>
      </c>
      <c r="L32" s="266">
        <f>IFERROR(IF('CCF (t-1)'!L32=0,0,'CCF (t)'!L32/'CCF (t-1)'!L32-1),"")</f>
        <v>0</v>
      </c>
      <c r="M32" s="266">
        <f>IFERROR(IF('CCF (t-1)'!M32=0,0,'CCF (t)'!M32/'CCF (t-1)'!M32-1),"")</f>
        <v>0</v>
      </c>
      <c r="N32" s="266">
        <f>IFERROR(IF('CCF (t-1)'!N32=0,0,'CCF (t)'!N32/'CCF (t-1)'!N32-1),"")</f>
        <v>0</v>
      </c>
      <c r="O32" s="266">
        <f>IFERROR(IF('CCF (t-1)'!O32=0,0,'CCF (t)'!O32/'CCF (t-1)'!O32-1),"")</f>
        <v>0</v>
      </c>
      <c r="P32" s="266">
        <f>IFERROR(IF('CCF (t-1)'!P32=0,0,'CCF (t)'!P32/'CCF (t-1)'!P32-1),"")</f>
        <v>0</v>
      </c>
      <c r="Q32" s="266">
        <f>IFERROR(IF('CCF (t-1)'!Q32=0,0,'CCF (t)'!Q32/'CCF (t-1)'!Q32-1),"")</f>
        <v>0</v>
      </c>
      <c r="R32" s="266">
        <f>IFERROR(IF('CCF (t-1)'!R32=0,0,'CCF (t)'!R32/'CCF (t-1)'!R32-1),"")</f>
        <v>0</v>
      </c>
      <c r="S32" s="266">
        <f>IFERROR(IF('CCF (t-1)'!S32=0,0,'CCF (t)'!S32/'CCF (t-1)'!S32-1),"")</f>
        <v>0</v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>
        <f>IFERROR(IF('CCF (t-1)'!G33=0,0,'CCF (t)'!G33/'CCF (t-1)'!G33-1),"")</f>
        <v>0</v>
      </c>
      <c r="H33" s="266">
        <f>IFERROR(IF('CCF (t-1)'!H33=0,0,'CCF (t)'!H33/'CCF (t-1)'!H33-1),"")</f>
        <v>0</v>
      </c>
      <c r="I33" s="266">
        <f>IFERROR(IF('CCF (t-1)'!I33=0,0,'CCF (t)'!I33/'CCF (t-1)'!I33-1),"")</f>
        <v>0</v>
      </c>
      <c r="J33" s="266">
        <f>IFERROR(IF('CCF (t-1)'!J33=0,0,'CCF (t)'!J33/'CCF (t-1)'!J33-1),"")</f>
        <v>0</v>
      </c>
      <c r="K33" s="266">
        <f>IFERROR(IF('CCF (t-1)'!K33=0,0,'CCF (t)'!K33/'CCF (t-1)'!K33-1),"")</f>
        <v>0</v>
      </c>
      <c r="L33" s="266">
        <f>IFERROR(IF('CCF (t-1)'!L33=0,0,'CCF (t)'!L33/'CCF (t-1)'!L33-1),"")</f>
        <v>0</v>
      </c>
      <c r="M33" s="266">
        <f>IFERROR(IF('CCF (t-1)'!M33=0,0,'CCF (t)'!M33/'CCF (t-1)'!M33-1),"")</f>
        <v>0</v>
      </c>
      <c r="N33" s="266">
        <f>IFERROR(IF('CCF (t-1)'!N33=0,0,'CCF (t)'!N33/'CCF (t-1)'!N33-1),"")</f>
        <v>0</v>
      </c>
      <c r="O33" s="266">
        <f>IFERROR(IF('CCF (t-1)'!O33=0,0,'CCF (t)'!O33/'CCF (t-1)'!O33-1),"")</f>
        <v>0</v>
      </c>
      <c r="P33" s="266">
        <f>IFERROR(IF('CCF (t-1)'!P33=0,0,'CCF (t)'!P33/'CCF (t-1)'!P33-1),"")</f>
        <v>0</v>
      </c>
      <c r="Q33" s="266">
        <f>IFERROR(IF('CCF (t-1)'!Q33=0,0,'CCF (t)'!Q33/'CCF (t-1)'!Q33-1),"")</f>
        <v>0</v>
      </c>
      <c r="R33" s="266">
        <f>IFERROR(IF('CCF (t-1)'!R33=0,0,'CCF (t)'!R33/'CCF (t-1)'!R33-1),"")</f>
        <v>0</v>
      </c>
      <c r="S33" s="266">
        <f>IFERROR(IF('CCF (t-1)'!S33=0,0,'CCF (t)'!S33/'CCF (t-1)'!S33-1),"")</f>
        <v>0</v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 t="str">
        <f>IFERROR(IF('CCF (t-1)'!G35=0,0,'CCF (t)'!G35/'CCF (t-1)'!G35-1),"")</f>
        <v/>
      </c>
      <c r="H35" s="266" t="str">
        <f>IFERROR(IF('CCF (t-1)'!H35=0,0,'CCF (t)'!H35/'CCF (t-1)'!H35-1),"")</f>
        <v/>
      </c>
      <c r="I35" s="266">
        <f>IFERROR(IF('CCF (t-1)'!I35=0,0,'CCF (t)'!I35/'CCF (t-1)'!I35-1),"")</f>
        <v>0.41711517935117359</v>
      </c>
      <c r="J35" s="266">
        <f>IFERROR(IF('CCF (t-1)'!J35=0,0,'CCF (t)'!J35/'CCF (t-1)'!J35-1),"")</f>
        <v>0.41711517935117359</v>
      </c>
      <c r="K35" s="266">
        <f>IFERROR(IF('CCF (t-1)'!K35=0,0,'CCF (t)'!K35/'CCF (t-1)'!K35-1),"")</f>
        <v>0.41711517935117359</v>
      </c>
      <c r="L35" s="266" t="str">
        <f>IFERROR(IF('CCF (t-1)'!L35=0,0,'CCF (t)'!L35/'CCF (t-1)'!L35-1),"")</f>
        <v/>
      </c>
      <c r="M35" s="266" t="str">
        <f>IFERROR(IF('CCF (t-1)'!M35=0,0,'CCF (t)'!M35/'CCF (t-1)'!M35-1),"")</f>
        <v/>
      </c>
      <c r="N35" s="266" t="str">
        <f>IFERROR(IF('CCF (t-1)'!N35=0,0,'CCF (t)'!N35/'CCF (t-1)'!N35-1),"")</f>
        <v/>
      </c>
      <c r="O35" s="266" t="str">
        <f>IFERROR(IF('CCF (t-1)'!O35=0,0,'CCF (t)'!O35/'CCF (t-1)'!O35-1),"")</f>
        <v/>
      </c>
      <c r="P35" s="266" t="str">
        <f>IFERROR(IF('CCF (t-1)'!P35=0,0,'CCF (t)'!P35/'CCF (t-1)'!P35-1),"")</f>
        <v/>
      </c>
      <c r="Q35" s="266" t="str">
        <f>IFERROR(IF('CCF (t-1)'!Q35=0,0,'CCF (t)'!Q35/'CCF (t-1)'!Q35-1),"")</f>
        <v/>
      </c>
      <c r="R35" s="266" t="str">
        <f>IFERROR(IF('CCF (t-1)'!R35=0,0,'CCF (t)'!R35/'CCF (t-1)'!R35-1),"")</f>
        <v/>
      </c>
      <c r="S35" s="266" t="str">
        <f>IFERROR(IF('CCF (t-1)'!S35=0,0,'CCF (t)'!S35/'CCF (t-1)'!S35-1),"")</f>
        <v/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 t="str">
        <f>IFERROR(IF('CCF (t-1)'!G36=0,0,'CCF (t)'!G36/'CCF (t-1)'!G36-1),"")</f>
        <v/>
      </c>
      <c r="H36" s="266" t="str">
        <f>IFERROR(IF('CCF (t-1)'!H36=0,0,'CCF (t)'!H36/'CCF (t-1)'!H36-1),"")</f>
        <v/>
      </c>
      <c r="I36" s="266">
        <f>IFERROR(IF('CCF (t-1)'!I36=0,0,'CCF (t)'!I36/'CCF (t-1)'!I36-1),"")</f>
        <v>0.41711517935117359</v>
      </c>
      <c r="J36" s="266">
        <f>IFERROR(IF('CCF (t-1)'!J36=0,0,'CCF (t)'!J36/'CCF (t-1)'!J36-1),"")</f>
        <v>0.41711517935117359</v>
      </c>
      <c r="K36" s="266">
        <f>IFERROR(IF('CCF (t-1)'!K36=0,0,'CCF (t)'!K36/'CCF (t-1)'!K36-1),"")</f>
        <v>0.41711517935117359</v>
      </c>
      <c r="L36" s="266" t="str">
        <f>IFERROR(IF('CCF (t-1)'!L36=0,0,'CCF (t)'!L36/'CCF (t-1)'!L36-1),"")</f>
        <v/>
      </c>
      <c r="M36" s="266" t="str">
        <f>IFERROR(IF('CCF (t-1)'!M36=0,0,'CCF (t)'!M36/'CCF (t-1)'!M36-1),"")</f>
        <v/>
      </c>
      <c r="N36" s="266" t="str">
        <f>IFERROR(IF('CCF (t-1)'!N36=0,0,'CCF (t)'!N36/'CCF (t-1)'!N36-1),"")</f>
        <v/>
      </c>
      <c r="O36" s="266" t="str">
        <f>IFERROR(IF('CCF (t-1)'!O36=0,0,'CCF (t)'!O36/'CCF (t-1)'!O36-1),"")</f>
        <v/>
      </c>
      <c r="P36" s="266" t="str">
        <f>IFERROR(IF('CCF (t-1)'!P36=0,0,'CCF (t)'!P36/'CCF (t-1)'!P36-1),"")</f>
        <v/>
      </c>
      <c r="Q36" s="266" t="str">
        <f>IFERROR(IF('CCF (t-1)'!Q36=0,0,'CCF (t)'!Q36/'CCF (t-1)'!Q36-1),"")</f>
        <v/>
      </c>
      <c r="R36" s="266" t="str">
        <f>IFERROR(IF('CCF (t-1)'!R36=0,0,'CCF (t)'!R36/'CCF (t-1)'!R36-1),"")</f>
        <v/>
      </c>
      <c r="S36" s="266" t="str">
        <f>IFERROR(IF('CCF (t-1)'!S36=0,0,'CCF (t)'!S36/'CCF (t-1)'!S36-1),"")</f>
        <v/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 t="str">
        <f>IFERROR(IF('CCF (t-1)'!G37=0,0,'CCF (t)'!G37/'CCF (t-1)'!G37-1),"")</f>
        <v/>
      </c>
      <c r="H37" s="266" t="str">
        <f>IFERROR(IF('CCF (t-1)'!H37=0,0,'CCF (t)'!H37/'CCF (t-1)'!H37-1),"")</f>
        <v/>
      </c>
      <c r="I37" s="266">
        <f>IFERROR(IF('CCF (t-1)'!I37=0,0,'CCF (t)'!I37/'CCF (t-1)'!I37-1),"")</f>
        <v>0.41711517935117359</v>
      </c>
      <c r="J37" s="266">
        <f>IFERROR(IF('CCF (t-1)'!J37=0,0,'CCF (t)'!J37/'CCF (t-1)'!J37-1),"")</f>
        <v>0.41711517935117359</v>
      </c>
      <c r="K37" s="266">
        <f>IFERROR(IF('CCF (t-1)'!K37=0,0,'CCF (t)'!K37/'CCF (t-1)'!K37-1),"")</f>
        <v>0.41711517935117359</v>
      </c>
      <c r="L37" s="266" t="str">
        <f>IFERROR(IF('CCF (t-1)'!L37=0,0,'CCF (t)'!L37/'CCF (t-1)'!L37-1),"")</f>
        <v/>
      </c>
      <c r="M37" s="266" t="str">
        <f>IFERROR(IF('CCF (t-1)'!M37=0,0,'CCF (t)'!M37/'CCF (t-1)'!M37-1),"")</f>
        <v/>
      </c>
      <c r="N37" s="266" t="str">
        <f>IFERROR(IF('CCF (t-1)'!N37=0,0,'CCF (t)'!N37/'CCF (t-1)'!N37-1),"")</f>
        <v/>
      </c>
      <c r="O37" s="266" t="str">
        <f>IFERROR(IF('CCF (t-1)'!O37=0,0,'CCF (t)'!O37/'CCF (t-1)'!O37-1),"")</f>
        <v/>
      </c>
      <c r="P37" s="266" t="str">
        <f>IFERROR(IF('CCF (t-1)'!P37=0,0,'CCF (t)'!P37/'CCF (t-1)'!P37-1),"")</f>
        <v/>
      </c>
      <c r="Q37" s="266" t="str">
        <f>IFERROR(IF('CCF (t-1)'!Q37=0,0,'CCF (t)'!Q37/'CCF (t-1)'!Q37-1),"")</f>
        <v/>
      </c>
      <c r="R37" s="266" t="str">
        <f>IFERROR(IF('CCF (t-1)'!R37=0,0,'CCF (t)'!R37/'CCF (t-1)'!R37-1),"")</f>
        <v/>
      </c>
      <c r="S37" s="266" t="str">
        <f>IFERROR(IF('CCF (t-1)'!S37=0,0,'CCF (t)'!S37/'CCF (t-1)'!S37-1),"")</f>
        <v/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 t="str">
        <f>IFERROR(IF('CCF (t-1)'!G38=0,0,'CCF (t)'!G38/'CCF (t-1)'!G38-1),"")</f>
        <v/>
      </c>
      <c r="H38" s="266" t="str">
        <f>IFERROR(IF('CCF (t-1)'!H38=0,0,'CCF (t)'!H38/'CCF (t-1)'!H38-1),"")</f>
        <v/>
      </c>
      <c r="I38" s="266">
        <f>IFERROR(IF('CCF (t-1)'!I38=0,0,'CCF (t)'!I38/'CCF (t-1)'!I38-1),"")</f>
        <v>0.41711517935117359</v>
      </c>
      <c r="J38" s="266">
        <f>IFERROR(IF('CCF (t-1)'!J38=0,0,'CCF (t)'!J38/'CCF (t-1)'!J38-1),"")</f>
        <v>0.41711517935117359</v>
      </c>
      <c r="K38" s="266">
        <f>IFERROR(IF('CCF (t-1)'!K38=0,0,'CCF (t)'!K38/'CCF (t-1)'!K38-1),"")</f>
        <v>0.41711517935117359</v>
      </c>
      <c r="L38" s="266" t="str">
        <f>IFERROR(IF('CCF (t-1)'!L38=0,0,'CCF (t)'!L38/'CCF (t-1)'!L38-1),"")</f>
        <v/>
      </c>
      <c r="M38" s="266" t="str">
        <f>IFERROR(IF('CCF (t-1)'!M38=0,0,'CCF (t)'!M38/'CCF (t-1)'!M38-1),"")</f>
        <v/>
      </c>
      <c r="N38" s="266" t="str">
        <f>IFERROR(IF('CCF (t-1)'!N38=0,0,'CCF (t)'!N38/'CCF (t-1)'!N38-1),"")</f>
        <v/>
      </c>
      <c r="O38" s="266" t="str">
        <f>IFERROR(IF('CCF (t-1)'!O38=0,0,'CCF (t)'!O38/'CCF (t-1)'!O38-1),"")</f>
        <v/>
      </c>
      <c r="P38" s="266" t="str">
        <f>IFERROR(IF('CCF (t-1)'!P38=0,0,'CCF (t)'!P38/'CCF (t-1)'!P38-1),"")</f>
        <v/>
      </c>
      <c r="Q38" s="266" t="str">
        <f>IFERROR(IF('CCF (t-1)'!Q38=0,0,'CCF (t)'!Q38/'CCF (t-1)'!Q38-1),"")</f>
        <v/>
      </c>
      <c r="R38" s="266" t="str">
        <f>IFERROR(IF('CCF (t-1)'!R38=0,0,'CCF (t)'!R38/'CCF (t-1)'!R38-1),"")</f>
        <v/>
      </c>
      <c r="S38" s="266" t="str">
        <f>IFERROR(IF('CCF (t-1)'!S38=0,0,'CCF (t)'!S38/'CCF (t-1)'!S38-1),"")</f>
        <v/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 t="str">
        <f>IFERROR(IF('CCF (t-1)'!G39=0,0,'CCF (t)'!G39/'CCF (t-1)'!G39-1),"")</f>
        <v/>
      </c>
      <c r="H39" s="266" t="str">
        <f>IFERROR(IF('CCF (t-1)'!H39=0,0,'CCF (t)'!H39/'CCF (t-1)'!H39-1),"")</f>
        <v/>
      </c>
      <c r="I39" s="266">
        <f>IFERROR(IF('CCF (t-1)'!I39=0,0,'CCF (t)'!I39/'CCF (t-1)'!I39-1),"")</f>
        <v>0.41711517935117359</v>
      </c>
      <c r="J39" s="266">
        <f>IFERROR(IF('CCF (t-1)'!J39=0,0,'CCF (t)'!J39/'CCF (t-1)'!J39-1),"")</f>
        <v>0.41711517935117359</v>
      </c>
      <c r="K39" s="266">
        <f>IFERROR(IF('CCF (t-1)'!K39=0,0,'CCF (t)'!K39/'CCF (t-1)'!K39-1),"")</f>
        <v>0.41711517935117359</v>
      </c>
      <c r="L39" s="266" t="str">
        <f>IFERROR(IF('CCF (t-1)'!L39=0,0,'CCF (t)'!L39/'CCF (t-1)'!L39-1),"")</f>
        <v/>
      </c>
      <c r="M39" s="266" t="str">
        <f>IFERROR(IF('CCF (t-1)'!M39=0,0,'CCF (t)'!M39/'CCF (t-1)'!M39-1),"")</f>
        <v/>
      </c>
      <c r="N39" s="266" t="str">
        <f>IFERROR(IF('CCF (t-1)'!N39=0,0,'CCF (t)'!N39/'CCF (t-1)'!N39-1),"")</f>
        <v/>
      </c>
      <c r="O39" s="266" t="str">
        <f>IFERROR(IF('CCF (t-1)'!O39=0,0,'CCF (t)'!O39/'CCF (t-1)'!O39-1),"")</f>
        <v/>
      </c>
      <c r="P39" s="266" t="str">
        <f>IFERROR(IF('CCF (t-1)'!P39=0,0,'CCF (t)'!P39/'CCF (t-1)'!P39-1),"")</f>
        <v/>
      </c>
      <c r="Q39" s="266" t="str">
        <f>IFERROR(IF('CCF (t-1)'!Q39=0,0,'CCF (t)'!Q39/'CCF (t-1)'!Q39-1),"")</f>
        <v/>
      </c>
      <c r="R39" s="266" t="str">
        <f>IFERROR(IF('CCF (t-1)'!R39=0,0,'CCF (t)'!R39/'CCF (t-1)'!R39-1),"")</f>
        <v/>
      </c>
      <c r="S39" s="266" t="str">
        <f>IFERROR(IF('CCF (t-1)'!S39=0,0,'CCF (t)'!S39/'CCF (t-1)'!S39-1),"")</f>
        <v/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 t="str">
        <f>IFERROR(IF('CCF (t-1)'!G40=0,0,'CCF (t)'!G40/'CCF (t-1)'!G40-1),"")</f>
        <v/>
      </c>
      <c r="H40" s="266" t="str">
        <f>IFERROR(IF('CCF (t-1)'!H40=0,0,'CCF (t)'!H40/'CCF (t-1)'!H40-1),"")</f>
        <v/>
      </c>
      <c r="I40" s="266">
        <f>IFERROR(IF('CCF (t-1)'!I40=0,0,'CCF (t)'!I40/'CCF (t-1)'!I40-1),"")</f>
        <v>0.41711517935117359</v>
      </c>
      <c r="J40" s="266">
        <f>IFERROR(IF('CCF (t-1)'!J40=0,0,'CCF (t)'!J40/'CCF (t-1)'!J40-1),"")</f>
        <v>0.41711517935117359</v>
      </c>
      <c r="K40" s="266">
        <f>IFERROR(IF('CCF (t-1)'!K40=0,0,'CCF (t)'!K40/'CCF (t-1)'!K40-1),"")</f>
        <v>0.41711517935117359</v>
      </c>
      <c r="L40" s="266" t="str">
        <f>IFERROR(IF('CCF (t-1)'!L40=0,0,'CCF (t)'!L40/'CCF (t-1)'!L40-1),"")</f>
        <v/>
      </c>
      <c r="M40" s="266" t="str">
        <f>IFERROR(IF('CCF (t-1)'!M40=0,0,'CCF (t)'!M40/'CCF (t-1)'!M40-1),"")</f>
        <v/>
      </c>
      <c r="N40" s="266" t="str">
        <f>IFERROR(IF('CCF (t-1)'!N40=0,0,'CCF (t)'!N40/'CCF (t-1)'!N40-1),"")</f>
        <v/>
      </c>
      <c r="O40" s="266" t="str">
        <f>IFERROR(IF('CCF (t-1)'!O40=0,0,'CCF (t)'!O40/'CCF (t-1)'!O40-1),"")</f>
        <v/>
      </c>
      <c r="P40" s="266" t="str">
        <f>IFERROR(IF('CCF (t-1)'!P40=0,0,'CCF (t)'!P40/'CCF (t-1)'!P40-1),"")</f>
        <v/>
      </c>
      <c r="Q40" s="266" t="str">
        <f>IFERROR(IF('CCF (t-1)'!Q40=0,0,'CCF (t)'!Q40/'CCF (t-1)'!Q40-1),"")</f>
        <v/>
      </c>
      <c r="R40" s="266" t="str">
        <f>IFERROR(IF('CCF (t-1)'!R40=0,0,'CCF (t)'!R40/'CCF (t-1)'!R40-1),"")</f>
        <v/>
      </c>
      <c r="S40" s="266" t="str">
        <f>IFERROR(IF('CCF (t-1)'!S40=0,0,'CCF (t)'!S40/'CCF (t-1)'!S40-1),"")</f>
        <v/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 t="str">
        <f>IFERROR(IF('CCF (t-1)'!G41=0,0,'CCF (t)'!G41/'CCF (t-1)'!G41-1),"")</f>
        <v/>
      </c>
      <c r="H41" s="266" t="str">
        <f>IFERROR(IF('CCF (t-1)'!H41=0,0,'CCF (t)'!H41/'CCF (t-1)'!H41-1),"")</f>
        <v/>
      </c>
      <c r="I41" s="266">
        <f>IFERROR(IF('CCF (t-1)'!I41=0,0,'CCF (t)'!I41/'CCF (t-1)'!I41-1),"")</f>
        <v>0.41711517935117359</v>
      </c>
      <c r="J41" s="266">
        <f>IFERROR(IF('CCF (t-1)'!J41=0,0,'CCF (t)'!J41/'CCF (t-1)'!J41-1),"")</f>
        <v>0.41711517935117359</v>
      </c>
      <c r="K41" s="266">
        <f>IFERROR(IF('CCF (t-1)'!K41=0,0,'CCF (t)'!K41/'CCF (t-1)'!K41-1),"")</f>
        <v>0.41711517935117359</v>
      </c>
      <c r="L41" s="266" t="str">
        <f>IFERROR(IF('CCF (t-1)'!L41=0,0,'CCF (t)'!L41/'CCF (t-1)'!L41-1),"")</f>
        <v/>
      </c>
      <c r="M41" s="266" t="str">
        <f>IFERROR(IF('CCF (t-1)'!M41=0,0,'CCF (t)'!M41/'CCF (t-1)'!M41-1),"")</f>
        <v/>
      </c>
      <c r="N41" s="266" t="str">
        <f>IFERROR(IF('CCF (t-1)'!N41=0,0,'CCF (t)'!N41/'CCF (t-1)'!N41-1),"")</f>
        <v/>
      </c>
      <c r="O41" s="266" t="str">
        <f>IFERROR(IF('CCF (t-1)'!O41=0,0,'CCF (t)'!O41/'CCF (t-1)'!O41-1),"")</f>
        <v/>
      </c>
      <c r="P41" s="266" t="str">
        <f>IFERROR(IF('CCF (t-1)'!P41=0,0,'CCF (t)'!P41/'CCF (t-1)'!P41-1),"")</f>
        <v/>
      </c>
      <c r="Q41" s="266" t="str">
        <f>IFERROR(IF('CCF (t-1)'!Q41=0,0,'CCF (t)'!Q41/'CCF (t-1)'!Q41-1),"")</f>
        <v/>
      </c>
      <c r="R41" s="266" t="str">
        <f>IFERROR(IF('CCF (t-1)'!R41=0,0,'CCF (t)'!R41/'CCF (t-1)'!R41-1),"")</f>
        <v/>
      </c>
      <c r="S41" s="266" t="str">
        <f>IFERROR(IF('CCF (t-1)'!S41=0,0,'CCF (t)'!S41/'CCF (t-1)'!S41-1),"")</f>
        <v/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 t="str">
        <f>IFERROR(IF('CCF (t-1)'!G42=0,0,'CCF (t)'!G42/'CCF (t-1)'!G42-1),"")</f>
        <v/>
      </c>
      <c r="H42" s="266" t="str">
        <f>IFERROR(IF('CCF (t-1)'!H42=0,0,'CCF (t)'!H42/'CCF (t-1)'!H42-1),"")</f>
        <v/>
      </c>
      <c r="I42" s="266">
        <f>IFERROR(IF('CCF (t-1)'!I42=0,0,'CCF (t)'!I42/'CCF (t-1)'!I42-1),"")</f>
        <v>0.41711517935117359</v>
      </c>
      <c r="J42" s="266">
        <f>IFERROR(IF('CCF (t-1)'!J42=0,0,'CCF (t)'!J42/'CCF (t-1)'!J42-1),"")</f>
        <v>0.41711517935117359</v>
      </c>
      <c r="K42" s="266">
        <f>IFERROR(IF('CCF (t-1)'!K42=0,0,'CCF (t)'!K42/'CCF (t-1)'!K42-1),"")</f>
        <v>0.41711517935117359</v>
      </c>
      <c r="L42" s="266" t="str">
        <f>IFERROR(IF('CCF (t-1)'!L42=0,0,'CCF (t)'!L42/'CCF (t-1)'!L42-1),"")</f>
        <v/>
      </c>
      <c r="M42" s="266" t="str">
        <f>IFERROR(IF('CCF (t-1)'!M42=0,0,'CCF (t)'!M42/'CCF (t-1)'!M42-1),"")</f>
        <v/>
      </c>
      <c r="N42" s="266" t="str">
        <f>IFERROR(IF('CCF (t-1)'!N42=0,0,'CCF (t)'!N42/'CCF (t-1)'!N42-1),"")</f>
        <v/>
      </c>
      <c r="O42" s="266" t="str">
        <f>IFERROR(IF('CCF (t-1)'!O42=0,0,'CCF (t)'!O42/'CCF (t-1)'!O42-1),"")</f>
        <v/>
      </c>
      <c r="P42" s="266" t="str">
        <f>IFERROR(IF('CCF (t-1)'!P42=0,0,'CCF (t)'!P42/'CCF (t-1)'!P42-1),"")</f>
        <v/>
      </c>
      <c r="Q42" s="266" t="str">
        <f>IFERROR(IF('CCF (t-1)'!Q42=0,0,'CCF (t)'!Q42/'CCF (t-1)'!Q42-1),"")</f>
        <v/>
      </c>
      <c r="R42" s="266" t="str">
        <f>IFERROR(IF('CCF (t-1)'!R42=0,0,'CCF (t)'!R42/'CCF (t-1)'!R42-1),"")</f>
        <v/>
      </c>
      <c r="S42" s="266" t="str">
        <f>IFERROR(IF('CCF (t-1)'!S42=0,0,'CCF (t)'!S42/'CCF (t-1)'!S42-1),"")</f>
        <v/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 t="str">
        <f>IFERROR(IF('CCF (t-1)'!G43=0,0,'CCF (t)'!G43/'CCF (t-1)'!G43-1),"")</f>
        <v/>
      </c>
      <c r="H43" s="266" t="str">
        <f>IFERROR(IF('CCF (t-1)'!H43=0,0,'CCF (t)'!H43/'CCF (t-1)'!H43-1),"")</f>
        <v/>
      </c>
      <c r="I43" s="266">
        <f>IFERROR(IF('CCF (t-1)'!I43=0,0,'CCF (t)'!I43/'CCF (t-1)'!I43-1),"")</f>
        <v>0.41711517935117359</v>
      </c>
      <c r="J43" s="266">
        <f>IFERROR(IF('CCF (t-1)'!J43=0,0,'CCF (t)'!J43/'CCF (t-1)'!J43-1),"")</f>
        <v>0.41711517935117359</v>
      </c>
      <c r="K43" s="266">
        <f>IFERROR(IF('CCF (t-1)'!K43=0,0,'CCF (t)'!K43/'CCF (t-1)'!K43-1),"")</f>
        <v>0.41711517935117359</v>
      </c>
      <c r="L43" s="266" t="str">
        <f>IFERROR(IF('CCF (t-1)'!L43=0,0,'CCF (t)'!L43/'CCF (t-1)'!L43-1),"")</f>
        <v/>
      </c>
      <c r="M43" s="266" t="str">
        <f>IFERROR(IF('CCF (t-1)'!M43=0,0,'CCF (t)'!M43/'CCF (t-1)'!M43-1),"")</f>
        <v/>
      </c>
      <c r="N43" s="266" t="str">
        <f>IFERROR(IF('CCF (t-1)'!N43=0,0,'CCF (t)'!N43/'CCF (t-1)'!N43-1),"")</f>
        <v/>
      </c>
      <c r="O43" s="266" t="str">
        <f>IFERROR(IF('CCF (t-1)'!O43=0,0,'CCF (t)'!O43/'CCF (t-1)'!O43-1),"")</f>
        <v/>
      </c>
      <c r="P43" s="266" t="str">
        <f>IFERROR(IF('CCF (t-1)'!P43=0,0,'CCF (t)'!P43/'CCF (t-1)'!P43-1),"")</f>
        <v/>
      </c>
      <c r="Q43" s="266" t="str">
        <f>IFERROR(IF('CCF (t-1)'!Q43=0,0,'CCF (t)'!Q43/'CCF (t-1)'!Q43-1),"")</f>
        <v/>
      </c>
      <c r="R43" s="266" t="str">
        <f>IFERROR(IF('CCF (t-1)'!R43=0,0,'CCF (t)'!R43/'CCF (t-1)'!R43-1),"")</f>
        <v/>
      </c>
      <c r="S43" s="266" t="str">
        <f>IFERROR(IF('CCF (t-1)'!S43=0,0,'CCF (t)'!S43/'CCF (t-1)'!S43-1),"")</f>
        <v/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 t="str">
        <f>IFERROR(IF('CCF (t-1)'!G44=0,0,'CCF (t)'!G44/'CCF (t-1)'!G44-1),"")</f>
        <v/>
      </c>
      <c r="H44" s="266" t="str">
        <f>IFERROR(IF('CCF (t-1)'!H44=0,0,'CCF (t)'!H44/'CCF (t-1)'!H44-1),"")</f>
        <v/>
      </c>
      <c r="I44" s="266">
        <f>IFERROR(IF('CCF (t-1)'!I44=0,0,'CCF (t)'!I44/'CCF (t-1)'!I44-1),"")</f>
        <v>0.41711517935117359</v>
      </c>
      <c r="J44" s="266">
        <f>IFERROR(IF('CCF (t-1)'!J44=0,0,'CCF (t)'!J44/'CCF (t-1)'!J44-1),"")</f>
        <v>0.41711517935117359</v>
      </c>
      <c r="K44" s="266">
        <f>IFERROR(IF('CCF (t-1)'!K44=0,0,'CCF (t)'!K44/'CCF (t-1)'!K44-1),"")</f>
        <v>0.41711517935117359</v>
      </c>
      <c r="L44" s="266" t="str">
        <f>IFERROR(IF('CCF (t-1)'!L44=0,0,'CCF (t)'!L44/'CCF (t-1)'!L44-1),"")</f>
        <v/>
      </c>
      <c r="M44" s="266" t="str">
        <f>IFERROR(IF('CCF (t-1)'!M44=0,0,'CCF (t)'!M44/'CCF (t-1)'!M44-1),"")</f>
        <v/>
      </c>
      <c r="N44" s="266" t="str">
        <f>IFERROR(IF('CCF (t-1)'!N44=0,0,'CCF (t)'!N44/'CCF (t-1)'!N44-1),"")</f>
        <v/>
      </c>
      <c r="O44" s="266" t="str">
        <f>IFERROR(IF('CCF (t-1)'!O44=0,0,'CCF (t)'!O44/'CCF (t-1)'!O44-1),"")</f>
        <v/>
      </c>
      <c r="P44" s="266" t="str">
        <f>IFERROR(IF('CCF (t-1)'!P44=0,0,'CCF (t)'!P44/'CCF (t-1)'!P44-1),"")</f>
        <v/>
      </c>
      <c r="Q44" s="266" t="str">
        <f>IFERROR(IF('CCF (t-1)'!Q44=0,0,'CCF (t)'!Q44/'CCF (t-1)'!Q44-1),"")</f>
        <v/>
      </c>
      <c r="R44" s="266" t="str">
        <f>IFERROR(IF('CCF (t-1)'!R44=0,0,'CCF (t)'!R44/'CCF (t-1)'!R44-1),"")</f>
        <v/>
      </c>
      <c r="S44" s="266" t="str">
        <f>IFERROR(IF('CCF (t-1)'!S44=0,0,'CCF (t)'!S44/'CCF (t-1)'!S44-1),"")</f>
        <v/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>
        <f>IFERROR(IF('CCF (t-1)'!G45=0,0,'CCF (t)'!G45/'CCF (t-1)'!G45-1),"")</f>
        <v>0</v>
      </c>
      <c r="H45" s="266">
        <f>IFERROR(IF('CCF (t-1)'!H45=0,0,'CCF (t)'!H45/'CCF (t-1)'!H45-1),"")</f>
        <v>0</v>
      </c>
      <c r="I45" s="266">
        <f>IFERROR(IF('CCF (t-1)'!I45=0,0,'CCF (t)'!I45/'CCF (t-1)'!I45-1),"")</f>
        <v>0</v>
      </c>
      <c r="J45" s="266">
        <f>IFERROR(IF('CCF (t-1)'!J45=0,0,'CCF (t)'!J45/'CCF (t-1)'!J45-1),"")</f>
        <v>0</v>
      </c>
      <c r="K45" s="266">
        <f>IFERROR(IF('CCF (t-1)'!K45=0,0,'CCF (t)'!K45/'CCF (t-1)'!K45-1),"")</f>
        <v>0</v>
      </c>
      <c r="L45" s="266">
        <f>IFERROR(IF('CCF (t-1)'!L45=0,0,'CCF (t)'!L45/'CCF (t-1)'!L45-1),"")</f>
        <v>0</v>
      </c>
      <c r="M45" s="266">
        <f>IFERROR(IF('CCF (t-1)'!M45=0,0,'CCF (t)'!M45/'CCF (t-1)'!M45-1),"")</f>
        <v>0</v>
      </c>
      <c r="N45" s="266">
        <f>IFERROR(IF('CCF (t-1)'!N45=0,0,'CCF (t)'!N45/'CCF (t-1)'!N45-1),"")</f>
        <v>0</v>
      </c>
      <c r="O45" s="266">
        <f>IFERROR(IF('CCF (t-1)'!O45=0,0,'CCF (t)'!O45/'CCF (t-1)'!O45-1),"")</f>
        <v>0</v>
      </c>
      <c r="P45" s="266">
        <f>IFERROR(IF('CCF (t-1)'!P45=0,0,'CCF (t)'!P45/'CCF (t-1)'!P45-1),"")</f>
        <v>0</v>
      </c>
      <c r="Q45" s="266">
        <f>IFERROR(IF('CCF (t-1)'!Q45=0,0,'CCF (t)'!Q45/'CCF (t-1)'!Q45-1),"")</f>
        <v>0</v>
      </c>
      <c r="R45" s="266">
        <f>IFERROR(IF('CCF (t-1)'!R45=0,0,'CCF (t)'!R45/'CCF (t-1)'!R45-1),"")</f>
        <v>0</v>
      </c>
      <c r="S45" s="266">
        <f>IFERROR(IF('CCF (t-1)'!S45=0,0,'CCF (t)'!S45/'CCF (t-1)'!S45-1),"")</f>
        <v>0</v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>
        <f>IFERROR(IF('CCF (t-1)'!G46=0,0,'CCF (t)'!G46/'CCF (t-1)'!G46-1),"")</f>
        <v>0</v>
      </c>
      <c r="H46" s="266">
        <f>IFERROR(IF('CCF (t-1)'!H46=0,0,'CCF (t)'!H46/'CCF (t-1)'!H46-1),"")</f>
        <v>0</v>
      </c>
      <c r="I46" s="266">
        <f>IFERROR(IF('CCF (t-1)'!I46=0,0,'CCF (t)'!I46/'CCF (t-1)'!I46-1),"")</f>
        <v>0</v>
      </c>
      <c r="J46" s="266">
        <f>IFERROR(IF('CCF (t-1)'!J46=0,0,'CCF (t)'!J46/'CCF (t-1)'!J46-1),"")</f>
        <v>0</v>
      </c>
      <c r="K46" s="266">
        <f>IFERROR(IF('CCF (t-1)'!K46=0,0,'CCF (t)'!K46/'CCF (t-1)'!K46-1),"")</f>
        <v>0</v>
      </c>
      <c r="L46" s="266">
        <f>IFERROR(IF('CCF (t-1)'!L46=0,0,'CCF (t)'!L46/'CCF (t-1)'!L46-1),"")</f>
        <v>0</v>
      </c>
      <c r="M46" s="266">
        <f>IFERROR(IF('CCF (t-1)'!M46=0,0,'CCF (t)'!M46/'CCF (t-1)'!M46-1),"")</f>
        <v>0</v>
      </c>
      <c r="N46" s="266">
        <f>IFERROR(IF('CCF (t-1)'!N46=0,0,'CCF (t)'!N46/'CCF (t-1)'!N46-1),"")</f>
        <v>0</v>
      </c>
      <c r="O46" s="266">
        <f>IFERROR(IF('CCF (t-1)'!O46=0,0,'CCF (t)'!O46/'CCF (t-1)'!O46-1),"")</f>
        <v>0</v>
      </c>
      <c r="P46" s="266">
        <f>IFERROR(IF('CCF (t-1)'!P46=0,0,'CCF (t)'!P46/'CCF (t-1)'!P46-1),"")</f>
        <v>0</v>
      </c>
      <c r="Q46" s="266">
        <f>IFERROR(IF('CCF (t-1)'!Q46=0,0,'CCF (t)'!Q46/'CCF (t-1)'!Q46-1),"")</f>
        <v>0</v>
      </c>
      <c r="R46" s="266">
        <f>IFERROR(IF('CCF (t-1)'!R46=0,0,'CCF (t)'!R46/'CCF (t-1)'!R46-1),"")</f>
        <v>0</v>
      </c>
      <c r="S46" s="266">
        <f>IFERROR(IF('CCF (t-1)'!S46=0,0,'CCF (t)'!S46/'CCF (t-1)'!S46-1),"")</f>
        <v>0</v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 t="str">
        <f>IFERROR(IF('CCF (t-1)'!G48=0,0,'CCF (t)'!G48/'CCF (t-1)'!G48-1),"")</f>
        <v/>
      </c>
      <c r="H48" s="266" t="str">
        <f>IFERROR(IF('CCF (t-1)'!H48=0,0,'CCF (t)'!H48/'CCF (t-1)'!H48-1),"")</f>
        <v/>
      </c>
      <c r="I48" s="266">
        <f>IFERROR(IF('CCF (t-1)'!I48=0,0,'CCF (t)'!I48/'CCF (t-1)'!I48-1),"")</f>
        <v>0.41711517935117359</v>
      </c>
      <c r="J48" s="266">
        <f>IFERROR(IF('CCF (t-1)'!J48=0,0,'CCF (t)'!J48/'CCF (t-1)'!J48-1),"")</f>
        <v>0.41711517935117359</v>
      </c>
      <c r="K48" s="266">
        <f>IFERROR(IF('CCF (t-1)'!K48=0,0,'CCF (t)'!K48/'CCF (t-1)'!K48-1),"")</f>
        <v>0.41711517935117359</v>
      </c>
      <c r="L48" s="266" t="str">
        <f>IFERROR(IF('CCF (t-1)'!L48=0,0,'CCF (t)'!L48/'CCF (t-1)'!L48-1),"")</f>
        <v/>
      </c>
      <c r="M48" s="266" t="str">
        <f>IFERROR(IF('CCF (t-1)'!M48=0,0,'CCF (t)'!M48/'CCF (t-1)'!M48-1),"")</f>
        <v/>
      </c>
      <c r="N48" s="266" t="str">
        <f>IFERROR(IF('CCF (t-1)'!N48=0,0,'CCF (t)'!N48/'CCF (t-1)'!N48-1),"")</f>
        <v/>
      </c>
      <c r="O48" s="266" t="str">
        <f>IFERROR(IF('CCF (t-1)'!O48=0,0,'CCF (t)'!O48/'CCF (t-1)'!O48-1),"")</f>
        <v/>
      </c>
      <c r="P48" s="266" t="str">
        <f>IFERROR(IF('CCF (t-1)'!P48=0,0,'CCF (t)'!P48/'CCF (t-1)'!P48-1),"")</f>
        <v/>
      </c>
      <c r="Q48" s="266" t="str">
        <f>IFERROR(IF('CCF (t-1)'!Q48=0,0,'CCF (t)'!Q48/'CCF (t-1)'!Q48-1),"")</f>
        <v/>
      </c>
      <c r="R48" s="266" t="str">
        <f>IFERROR(IF('CCF (t-1)'!R48=0,0,'CCF (t)'!R48/'CCF (t-1)'!R48-1),"")</f>
        <v/>
      </c>
      <c r="S48" s="266" t="str">
        <f>IFERROR(IF('CCF (t-1)'!S48=0,0,'CCF (t)'!S48/'CCF (t-1)'!S48-1),"")</f>
        <v/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 t="str">
        <f>IFERROR(IF('CCF (t-1)'!G49=0,0,'CCF (t)'!G49/'CCF (t-1)'!G49-1),"")</f>
        <v/>
      </c>
      <c r="H49" s="266" t="str">
        <f>IFERROR(IF('CCF (t-1)'!H49=0,0,'CCF (t)'!H49/'CCF (t-1)'!H49-1),"")</f>
        <v/>
      </c>
      <c r="I49" s="266">
        <f>IFERROR(IF('CCF (t-1)'!I49=0,0,'CCF (t)'!I49/'CCF (t-1)'!I49-1),"")</f>
        <v>0.41711517935117359</v>
      </c>
      <c r="J49" s="266">
        <f>IFERROR(IF('CCF (t-1)'!J49=0,0,'CCF (t)'!J49/'CCF (t-1)'!J49-1),"")</f>
        <v>0.41711517935117359</v>
      </c>
      <c r="K49" s="266">
        <f>IFERROR(IF('CCF (t-1)'!K49=0,0,'CCF (t)'!K49/'CCF (t-1)'!K49-1),"")</f>
        <v>0.41711517935117359</v>
      </c>
      <c r="L49" s="266" t="str">
        <f>IFERROR(IF('CCF (t-1)'!L49=0,0,'CCF (t)'!L49/'CCF (t-1)'!L49-1),"")</f>
        <v/>
      </c>
      <c r="M49" s="266" t="str">
        <f>IFERROR(IF('CCF (t-1)'!M49=0,0,'CCF (t)'!M49/'CCF (t-1)'!M49-1),"")</f>
        <v/>
      </c>
      <c r="N49" s="266" t="str">
        <f>IFERROR(IF('CCF (t-1)'!N49=0,0,'CCF (t)'!N49/'CCF (t-1)'!N49-1),"")</f>
        <v/>
      </c>
      <c r="O49" s="266" t="str">
        <f>IFERROR(IF('CCF (t-1)'!O49=0,0,'CCF (t)'!O49/'CCF (t-1)'!O49-1),"")</f>
        <v/>
      </c>
      <c r="P49" s="266" t="str">
        <f>IFERROR(IF('CCF (t-1)'!P49=0,0,'CCF (t)'!P49/'CCF (t-1)'!P49-1),"")</f>
        <v/>
      </c>
      <c r="Q49" s="266" t="str">
        <f>IFERROR(IF('CCF (t-1)'!Q49=0,0,'CCF (t)'!Q49/'CCF (t-1)'!Q49-1),"")</f>
        <v/>
      </c>
      <c r="R49" s="266" t="str">
        <f>IFERROR(IF('CCF (t-1)'!R49=0,0,'CCF (t)'!R49/'CCF (t-1)'!R49-1),"")</f>
        <v/>
      </c>
      <c r="S49" s="266" t="str">
        <f>IFERROR(IF('CCF (t-1)'!S49=0,0,'CCF (t)'!S49/'CCF (t-1)'!S49-1),"")</f>
        <v/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 t="str">
        <f>IFERROR(IF('CCF (t-1)'!G50=0,0,'CCF (t)'!G50/'CCF (t-1)'!G50-1),"")</f>
        <v/>
      </c>
      <c r="H50" s="266" t="str">
        <f>IFERROR(IF('CCF (t-1)'!H50=0,0,'CCF (t)'!H50/'CCF (t-1)'!H50-1),"")</f>
        <v/>
      </c>
      <c r="I50" s="266">
        <f>IFERROR(IF('CCF (t-1)'!I50=0,0,'CCF (t)'!I50/'CCF (t-1)'!I50-1),"")</f>
        <v>0.41711517935117359</v>
      </c>
      <c r="J50" s="266">
        <f>IFERROR(IF('CCF (t-1)'!J50=0,0,'CCF (t)'!J50/'CCF (t-1)'!J50-1),"")</f>
        <v>0.41711517935117359</v>
      </c>
      <c r="K50" s="266">
        <f>IFERROR(IF('CCF (t-1)'!K50=0,0,'CCF (t)'!K50/'CCF (t-1)'!K50-1),"")</f>
        <v>0.41711517935117359</v>
      </c>
      <c r="L50" s="266" t="str">
        <f>IFERROR(IF('CCF (t-1)'!L50=0,0,'CCF (t)'!L50/'CCF (t-1)'!L50-1),"")</f>
        <v/>
      </c>
      <c r="M50" s="266" t="str">
        <f>IFERROR(IF('CCF (t-1)'!M50=0,0,'CCF (t)'!M50/'CCF (t-1)'!M50-1),"")</f>
        <v/>
      </c>
      <c r="N50" s="266" t="str">
        <f>IFERROR(IF('CCF (t-1)'!N50=0,0,'CCF (t)'!N50/'CCF (t-1)'!N50-1),"")</f>
        <v/>
      </c>
      <c r="O50" s="266" t="str">
        <f>IFERROR(IF('CCF (t-1)'!O50=0,0,'CCF (t)'!O50/'CCF (t-1)'!O50-1),"")</f>
        <v/>
      </c>
      <c r="P50" s="266" t="str">
        <f>IFERROR(IF('CCF (t-1)'!P50=0,0,'CCF (t)'!P50/'CCF (t-1)'!P50-1),"")</f>
        <v/>
      </c>
      <c r="Q50" s="266" t="str">
        <f>IFERROR(IF('CCF (t-1)'!Q50=0,0,'CCF (t)'!Q50/'CCF (t-1)'!Q50-1),"")</f>
        <v/>
      </c>
      <c r="R50" s="266" t="str">
        <f>IFERROR(IF('CCF (t-1)'!R50=0,0,'CCF (t)'!R50/'CCF (t-1)'!R50-1),"")</f>
        <v/>
      </c>
      <c r="S50" s="266" t="str">
        <f>IFERROR(IF('CCF (t-1)'!S50=0,0,'CCF (t)'!S50/'CCF (t-1)'!S50-1),"")</f>
        <v/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 t="str">
        <f>IFERROR(IF('CCF (t-1)'!G51=0,0,'CCF (t)'!G51/'CCF (t-1)'!G51-1),"")</f>
        <v/>
      </c>
      <c r="H51" s="266" t="str">
        <f>IFERROR(IF('CCF (t-1)'!H51=0,0,'CCF (t)'!H51/'CCF (t-1)'!H51-1),"")</f>
        <v/>
      </c>
      <c r="I51" s="266">
        <f>IFERROR(IF('CCF (t-1)'!I51=0,0,'CCF (t)'!I51/'CCF (t-1)'!I51-1),"")</f>
        <v>0.41711517935117359</v>
      </c>
      <c r="J51" s="266">
        <f>IFERROR(IF('CCF (t-1)'!J51=0,0,'CCF (t)'!J51/'CCF (t-1)'!J51-1),"")</f>
        <v>0.41711517935117359</v>
      </c>
      <c r="K51" s="266">
        <f>IFERROR(IF('CCF (t-1)'!K51=0,0,'CCF (t)'!K51/'CCF (t-1)'!K51-1),"")</f>
        <v>0.41711517935117359</v>
      </c>
      <c r="L51" s="266" t="str">
        <f>IFERROR(IF('CCF (t-1)'!L51=0,0,'CCF (t)'!L51/'CCF (t-1)'!L51-1),"")</f>
        <v/>
      </c>
      <c r="M51" s="266" t="str">
        <f>IFERROR(IF('CCF (t-1)'!M51=0,0,'CCF (t)'!M51/'CCF (t-1)'!M51-1),"")</f>
        <v/>
      </c>
      <c r="N51" s="266" t="str">
        <f>IFERROR(IF('CCF (t-1)'!N51=0,0,'CCF (t)'!N51/'CCF (t-1)'!N51-1),"")</f>
        <v/>
      </c>
      <c r="O51" s="266" t="str">
        <f>IFERROR(IF('CCF (t-1)'!O51=0,0,'CCF (t)'!O51/'CCF (t-1)'!O51-1),"")</f>
        <v/>
      </c>
      <c r="P51" s="266" t="str">
        <f>IFERROR(IF('CCF (t-1)'!P51=0,0,'CCF (t)'!P51/'CCF (t-1)'!P51-1),"")</f>
        <v/>
      </c>
      <c r="Q51" s="266" t="str">
        <f>IFERROR(IF('CCF (t-1)'!Q51=0,0,'CCF (t)'!Q51/'CCF (t-1)'!Q51-1),"")</f>
        <v/>
      </c>
      <c r="R51" s="266" t="str">
        <f>IFERROR(IF('CCF (t-1)'!R51=0,0,'CCF (t)'!R51/'CCF (t-1)'!R51-1),"")</f>
        <v/>
      </c>
      <c r="S51" s="266" t="str">
        <f>IFERROR(IF('CCF (t-1)'!S51=0,0,'CCF (t)'!S51/'CCF (t-1)'!S51-1),"")</f>
        <v/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 t="str">
        <f>IFERROR(IF('CCF (t-1)'!G52=0,0,'CCF (t)'!G52/'CCF (t-1)'!G52-1),"")</f>
        <v/>
      </c>
      <c r="H52" s="266" t="str">
        <f>IFERROR(IF('CCF (t-1)'!H52=0,0,'CCF (t)'!H52/'CCF (t-1)'!H52-1),"")</f>
        <v/>
      </c>
      <c r="I52" s="266">
        <f>IFERROR(IF('CCF (t-1)'!I52=0,0,'CCF (t)'!I52/'CCF (t-1)'!I52-1),"")</f>
        <v>0.41711517935117359</v>
      </c>
      <c r="J52" s="266">
        <f>IFERROR(IF('CCF (t-1)'!J52=0,0,'CCF (t)'!J52/'CCF (t-1)'!J52-1),"")</f>
        <v>0.41711517935117359</v>
      </c>
      <c r="K52" s="266">
        <f>IFERROR(IF('CCF (t-1)'!K52=0,0,'CCF (t)'!K52/'CCF (t-1)'!K52-1),"")</f>
        <v>0.41711517935117359</v>
      </c>
      <c r="L52" s="266" t="str">
        <f>IFERROR(IF('CCF (t-1)'!L52=0,0,'CCF (t)'!L52/'CCF (t-1)'!L52-1),"")</f>
        <v/>
      </c>
      <c r="M52" s="266" t="str">
        <f>IFERROR(IF('CCF (t-1)'!M52=0,0,'CCF (t)'!M52/'CCF (t-1)'!M52-1),"")</f>
        <v/>
      </c>
      <c r="N52" s="266" t="str">
        <f>IFERROR(IF('CCF (t-1)'!N52=0,0,'CCF (t)'!N52/'CCF (t-1)'!N52-1),"")</f>
        <v/>
      </c>
      <c r="O52" s="266" t="str">
        <f>IFERROR(IF('CCF (t-1)'!O52=0,0,'CCF (t)'!O52/'CCF (t-1)'!O52-1),"")</f>
        <v/>
      </c>
      <c r="P52" s="266" t="str">
        <f>IFERROR(IF('CCF (t-1)'!P52=0,0,'CCF (t)'!P52/'CCF (t-1)'!P52-1),"")</f>
        <v/>
      </c>
      <c r="Q52" s="266" t="str">
        <f>IFERROR(IF('CCF (t-1)'!Q52=0,0,'CCF (t)'!Q52/'CCF (t-1)'!Q52-1),"")</f>
        <v/>
      </c>
      <c r="R52" s="266" t="str">
        <f>IFERROR(IF('CCF (t-1)'!R52=0,0,'CCF (t)'!R52/'CCF (t-1)'!R52-1),"")</f>
        <v/>
      </c>
      <c r="S52" s="266" t="str">
        <f>IFERROR(IF('CCF (t-1)'!S52=0,0,'CCF (t)'!S52/'CCF (t-1)'!S52-1),"")</f>
        <v/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 t="str">
        <f>IFERROR(IF('CCF (t-1)'!G53=0,0,'CCF (t)'!G53/'CCF (t-1)'!G53-1),"")</f>
        <v/>
      </c>
      <c r="H53" s="266" t="str">
        <f>IFERROR(IF('CCF (t-1)'!H53=0,0,'CCF (t)'!H53/'CCF (t-1)'!H53-1),"")</f>
        <v/>
      </c>
      <c r="I53" s="266">
        <f>IFERROR(IF('CCF (t-1)'!I53=0,0,'CCF (t)'!I53/'CCF (t-1)'!I53-1),"")</f>
        <v>0.41711517935117359</v>
      </c>
      <c r="J53" s="266">
        <f>IFERROR(IF('CCF (t-1)'!J53=0,0,'CCF (t)'!J53/'CCF (t-1)'!J53-1),"")</f>
        <v>0.41711517935117359</v>
      </c>
      <c r="K53" s="266">
        <f>IFERROR(IF('CCF (t-1)'!K53=0,0,'CCF (t)'!K53/'CCF (t-1)'!K53-1),"")</f>
        <v>0.41711517935117359</v>
      </c>
      <c r="L53" s="266" t="str">
        <f>IFERROR(IF('CCF (t-1)'!L53=0,0,'CCF (t)'!L53/'CCF (t-1)'!L53-1),"")</f>
        <v/>
      </c>
      <c r="M53" s="266" t="str">
        <f>IFERROR(IF('CCF (t-1)'!M53=0,0,'CCF (t)'!M53/'CCF (t-1)'!M53-1),"")</f>
        <v/>
      </c>
      <c r="N53" s="266" t="str">
        <f>IFERROR(IF('CCF (t-1)'!N53=0,0,'CCF (t)'!N53/'CCF (t-1)'!N53-1),"")</f>
        <v/>
      </c>
      <c r="O53" s="266" t="str">
        <f>IFERROR(IF('CCF (t-1)'!O53=0,0,'CCF (t)'!O53/'CCF (t-1)'!O53-1),"")</f>
        <v/>
      </c>
      <c r="P53" s="266" t="str">
        <f>IFERROR(IF('CCF (t-1)'!P53=0,0,'CCF (t)'!P53/'CCF (t-1)'!P53-1),"")</f>
        <v/>
      </c>
      <c r="Q53" s="266" t="str">
        <f>IFERROR(IF('CCF (t-1)'!Q53=0,0,'CCF (t)'!Q53/'CCF (t-1)'!Q53-1),"")</f>
        <v/>
      </c>
      <c r="R53" s="266" t="str">
        <f>IFERROR(IF('CCF (t-1)'!R53=0,0,'CCF (t)'!R53/'CCF (t-1)'!R53-1),"")</f>
        <v/>
      </c>
      <c r="S53" s="266" t="str">
        <f>IFERROR(IF('CCF (t-1)'!S53=0,0,'CCF (t)'!S53/'CCF (t-1)'!S53-1),"")</f>
        <v/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 t="str">
        <f>IFERROR(IF('CCF (t-1)'!G54=0,0,'CCF (t)'!G54/'CCF (t-1)'!G54-1),"")</f>
        <v/>
      </c>
      <c r="H54" s="266" t="str">
        <f>IFERROR(IF('CCF (t-1)'!H54=0,0,'CCF (t)'!H54/'CCF (t-1)'!H54-1),"")</f>
        <v/>
      </c>
      <c r="I54" s="266">
        <f>IFERROR(IF('CCF (t-1)'!I54=0,0,'CCF (t)'!I54/'CCF (t-1)'!I54-1),"")</f>
        <v>0.41711517935117359</v>
      </c>
      <c r="J54" s="266">
        <f>IFERROR(IF('CCF (t-1)'!J54=0,0,'CCF (t)'!J54/'CCF (t-1)'!J54-1),"")</f>
        <v>0.41711517935117359</v>
      </c>
      <c r="K54" s="266">
        <f>IFERROR(IF('CCF (t-1)'!K54=0,0,'CCF (t)'!K54/'CCF (t-1)'!K54-1),"")</f>
        <v>0.41711517935117359</v>
      </c>
      <c r="L54" s="266" t="str">
        <f>IFERROR(IF('CCF (t-1)'!L54=0,0,'CCF (t)'!L54/'CCF (t-1)'!L54-1),"")</f>
        <v/>
      </c>
      <c r="M54" s="266" t="str">
        <f>IFERROR(IF('CCF (t-1)'!M54=0,0,'CCF (t)'!M54/'CCF (t-1)'!M54-1),"")</f>
        <v/>
      </c>
      <c r="N54" s="266" t="str">
        <f>IFERROR(IF('CCF (t-1)'!N54=0,0,'CCF (t)'!N54/'CCF (t-1)'!N54-1),"")</f>
        <v/>
      </c>
      <c r="O54" s="266" t="str">
        <f>IFERROR(IF('CCF (t-1)'!O54=0,0,'CCF (t)'!O54/'CCF (t-1)'!O54-1),"")</f>
        <v/>
      </c>
      <c r="P54" s="266" t="str">
        <f>IFERROR(IF('CCF (t-1)'!P54=0,0,'CCF (t)'!P54/'CCF (t-1)'!P54-1),"")</f>
        <v/>
      </c>
      <c r="Q54" s="266" t="str">
        <f>IFERROR(IF('CCF (t-1)'!Q54=0,0,'CCF (t)'!Q54/'CCF (t-1)'!Q54-1),"")</f>
        <v/>
      </c>
      <c r="R54" s="266" t="str">
        <f>IFERROR(IF('CCF (t-1)'!R54=0,0,'CCF (t)'!R54/'CCF (t-1)'!R54-1),"")</f>
        <v/>
      </c>
      <c r="S54" s="266" t="str">
        <f>IFERROR(IF('CCF (t-1)'!S54=0,0,'CCF (t)'!S54/'CCF (t-1)'!S54-1),"")</f>
        <v/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 t="str">
        <f>IFERROR(IF('CCF (t-1)'!G55=0,0,'CCF (t)'!G55/'CCF (t-1)'!G55-1),"")</f>
        <v/>
      </c>
      <c r="H55" s="266" t="str">
        <f>IFERROR(IF('CCF (t-1)'!H55=0,0,'CCF (t)'!H55/'CCF (t-1)'!H55-1),"")</f>
        <v/>
      </c>
      <c r="I55" s="266">
        <f>IFERROR(IF('CCF (t-1)'!I55=0,0,'CCF (t)'!I55/'CCF (t-1)'!I55-1),"")</f>
        <v>0.41711517935117359</v>
      </c>
      <c r="J55" s="266">
        <f>IFERROR(IF('CCF (t-1)'!J55=0,0,'CCF (t)'!J55/'CCF (t-1)'!J55-1),"")</f>
        <v>0.41711517935117359</v>
      </c>
      <c r="K55" s="266">
        <f>IFERROR(IF('CCF (t-1)'!K55=0,0,'CCF (t)'!K55/'CCF (t-1)'!K55-1),"")</f>
        <v>0.41711517935117359</v>
      </c>
      <c r="L55" s="266" t="str">
        <f>IFERROR(IF('CCF (t-1)'!L55=0,0,'CCF (t)'!L55/'CCF (t-1)'!L55-1),"")</f>
        <v/>
      </c>
      <c r="M55" s="266" t="str">
        <f>IFERROR(IF('CCF (t-1)'!M55=0,0,'CCF (t)'!M55/'CCF (t-1)'!M55-1),"")</f>
        <v/>
      </c>
      <c r="N55" s="266" t="str">
        <f>IFERROR(IF('CCF (t-1)'!N55=0,0,'CCF (t)'!N55/'CCF (t-1)'!N55-1),"")</f>
        <v/>
      </c>
      <c r="O55" s="266" t="str">
        <f>IFERROR(IF('CCF (t-1)'!O55=0,0,'CCF (t)'!O55/'CCF (t-1)'!O55-1),"")</f>
        <v/>
      </c>
      <c r="P55" s="266" t="str">
        <f>IFERROR(IF('CCF (t-1)'!P55=0,0,'CCF (t)'!P55/'CCF (t-1)'!P55-1),"")</f>
        <v/>
      </c>
      <c r="Q55" s="266" t="str">
        <f>IFERROR(IF('CCF (t-1)'!Q55=0,0,'CCF (t)'!Q55/'CCF (t-1)'!Q55-1),"")</f>
        <v/>
      </c>
      <c r="R55" s="266" t="str">
        <f>IFERROR(IF('CCF (t-1)'!R55=0,0,'CCF (t)'!R55/'CCF (t-1)'!R55-1),"")</f>
        <v/>
      </c>
      <c r="S55" s="266" t="str">
        <f>IFERROR(IF('CCF (t-1)'!S55=0,0,'CCF (t)'!S55/'CCF (t-1)'!S55-1),"")</f>
        <v/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 t="str">
        <f>IFERROR(IF('CCF (t-1)'!G56=0,0,'CCF (t)'!G56/'CCF (t-1)'!G56-1),"")</f>
        <v/>
      </c>
      <c r="H56" s="266" t="str">
        <f>IFERROR(IF('CCF (t-1)'!H56=0,0,'CCF (t)'!H56/'CCF (t-1)'!H56-1),"")</f>
        <v/>
      </c>
      <c r="I56" s="266" t="str">
        <f>IFERROR(IF('CCF (t-1)'!I56=0,0,'CCF (t)'!I56/'CCF (t-1)'!I56-1),"")</f>
        <v/>
      </c>
      <c r="J56" s="266" t="str">
        <f>IFERROR(IF('CCF (t-1)'!J56=0,0,'CCF (t)'!J56/'CCF (t-1)'!J56-1),"")</f>
        <v/>
      </c>
      <c r="K56" s="266" t="str">
        <f>IFERROR(IF('CCF (t-1)'!K56=0,0,'CCF (t)'!K56/'CCF (t-1)'!K56-1),"")</f>
        <v/>
      </c>
      <c r="L56" s="266" t="str">
        <f>IFERROR(IF('CCF (t-1)'!L56=0,0,'CCF (t)'!L56/'CCF (t-1)'!L56-1),"")</f>
        <v/>
      </c>
      <c r="M56" s="266" t="str">
        <f>IFERROR(IF('CCF (t-1)'!M56=0,0,'CCF (t)'!M56/'CCF (t-1)'!M56-1),"")</f>
        <v/>
      </c>
      <c r="N56" s="266" t="str">
        <f>IFERROR(IF('CCF (t-1)'!N56=0,0,'CCF (t)'!N56/'CCF (t-1)'!N56-1),"")</f>
        <v/>
      </c>
      <c r="O56" s="266" t="str">
        <f>IFERROR(IF('CCF (t-1)'!O56=0,0,'CCF (t)'!O56/'CCF (t-1)'!O56-1),"")</f>
        <v/>
      </c>
      <c r="P56" s="266" t="str">
        <f>IFERROR(IF('CCF (t-1)'!P56=0,0,'CCF (t)'!P56/'CCF (t-1)'!P56-1),"")</f>
        <v/>
      </c>
      <c r="Q56" s="266" t="str">
        <f>IFERROR(IF('CCF (t-1)'!Q56=0,0,'CCF (t)'!Q56/'CCF (t-1)'!Q56-1),"")</f>
        <v/>
      </c>
      <c r="R56" s="266" t="str">
        <f>IFERROR(IF('CCF (t-1)'!R56=0,0,'CCF (t)'!R56/'CCF (t-1)'!R56-1),"")</f>
        <v/>
      </c>
      <c r="S56" s="266" t="str">
        <f>IFERROR(IF('CCF (t-1)'!S56=0,0,'CCF (t)'!S56/'CCF (t-1)'!S56-1),"")</f>
        <v/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 t="str">
        <f>IFERROR(IF('CCF (t-1)'!G57=0,0,'CCF (t)'!G57/'CCF (t-1)'!G57-1),"")</f>
        <v/>
      </c>
      <c r="H57" s="266" t="str">
        <f>IFERROR(IF('CCF (t-1)'!H57=0,0,'CCF (t)'!H57/'CCF (t-1)'!H57-1),"")</f>
        <v/>
      </c>
      <c r="I57" s="266">
        <f>IFERROR(IF('CCF (t-1)'!I57=0,0,'CCF (t)'!I57/'CCF (t-1)'!I57-1),"")</f>
        <v>0.41711517935117359</v>
      </c>
      <c r="J57" s="266">
        <f>IFERROR(IF('CCF (t-1)'!J57=0,0,'CCF (t)'!J57/'CCF (t-1)'!J57-1),"")</f>
        <v>0.41711517935117359</v>
      </c>
      <c r="K57" s="266">
        <f>IFERROR(IF('CCF (t-1)'!K57=0,0,'CCF (t)'!K57/'CCF (t-1)'!K57-1),"")</f>
        <v>0.41711517935117359</v>
      </c>
      <c r="L57" s="266" t="str">
        <f>IFERROR(IF('CCF (t-1)'!L57=0,0,'CCF (t)'!L57/'CCF (t-1)'!L57-1),"")</f>
        <v/>
      </c>
      <c r="M57" s="266" t="str">
        <f>IFERROR(IF('CCF (t-1)'!M57=0,0,'CCF (t)'!M57/'CCF (t-1)'!M57-1),"")</f>
        <v/>
      </c>
      <c r="N57" s="266" t="str">
        <f>IFERROR(IF('CCF (t-1)'!N57=0,0,'CCF (t)'!N57/'CCF (t-1)'!N57-1),"")</f>
        <v/>
      </c>
      <c r="O57" s="266" t="str">
        <f>IFERROR(IF('CCF (t-1)'!O57=0,0,'CCF (t)'!O57/'CCF (t-1)'!O57-1),"")</f>
        <v/>
      </c>
      <c r="P57" s="266" t="str">
        <f>IFERROR(IF('CCF (t-1)'!P57=0,0,'CCF (t)'!P57/'CCF (t-1)'!P57-1),"")</f>
        <v/>
      </c>
      <c r="Q57" s="266" t="str">
        <f>IFERROR(IF('CCF (t-1)'!Q57=0,0,'CCF (t)'!Q57/'CCF (t-1)'!Q57-1),"")</f>
        <v/>
      </c>
      <c r="R57" s="266" t="str">
        <f>IFERROR(IF('CCF (t-1)'!R57=0,0,'CCF (t)'!R57/'CCF (t-1)'!R57-1),"")</f>
        <v/>
      </c>
      <c r="S57" s="266" t="str">
        <f>IFERROR(IF('CCF (t-1)'!S57=0,0,'CCF (t)'!S57/'CCF (t-1)'!S57-1),"")</f>
        <v/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 t="str">
        <f>IFERROR(IF('CCF (t-1)'!G58=0,0,'CCF (t)'!G58/'CCF (t-1)'!G58-1),"")</f>
        <v/>
      </c>
      <c r="H58" s="266" t="str">
        <f>IFERROR(IF('CCF (t-1)'!H58=0,0,'CCF (t)'!H58/'CCF (t-1)'!H58-1),"")</f>
        <v/>
      </c>
      <c r="I58" s="266">
        <f>IFERROR(IF('CCF (t-1)'!I58=0,0,'CCF (t)'!I58/'CCF (t-1)'!I58-1),"")</f>
        <v>0.41711517935117359</v>
      </c>
      <c r="J58" s="266">
        <f>IFERROR(IF('CCF (t-1)'!J58=0,0,'CCF (t)'!J58/'CCF (t-1)'!J58-1),"")</f>
        <v>0.41711517935117359</v>
      </c>
      <c r="K58" s="266">
        <f>IFERROR(IF('CCF (t-1)'!K58=0,0,'CCF (t)'!K58/'CCF (t-1)'!K58-1),"")</f>
        <v>0.41711517935117359</v>
      </c>
      <c r="L58" s="266" t="str">
        <f>IFERROR(IF('CCF (t-1)'!L58=0,0,'CCF (t)'!L58/'CCF (t-1)'!L58-1),"")</f>
        <v/>
      </c>
      <c r="M58" s="266" t="str">
        <f>IFERROR(IF('CCF (t-1)'!M58=0,0,'CCF (t)'!M58/'CCF (t-1)'!M58-1),"")</f>
        <v/>
      </c>
      <c r="N58" s="266" t="str">
        <f>IFERROR(IF('CCF (t-1)'!N58=0,0,'CCF (t)'!N58/'CCF (t-1)'!N58-1),"")</f>
        <v/>
      </c>
      <c r="O58" s="266" t="str">
        <f>IFERROR(IF('CCF (t-1)'!O58=0,0,'CCF (t)'!O58/'CCF (t-1)'!O58-1),"")</f>
        <v/>
      </c>
      <c r="P58" s="266" t="str">
        <f>IFERROR(IF('CCF (t-1)'!P58=0,0,'CCF (t)'!P58/'CCF (t-1)'!P58-1),"")</f>
        <v/>
      </c>
      <c r="Q58" s="266" t="str">
        <f>IFERROR(IF('CCF (t-1)'!Q58=0,0,'CCF (t)'!Q58/'CCF (t-1)'!Q58-1),"")</f>
        <v/>
      </c>
      <c r="R58" s="266" t="str">
        <f>IFERROR(IF('CCF (t-1)'!R58=0,0,'CCF (t)'!R58/'CCF (t-1)'!R58-1),"")</f>
        <v/>
      </c>
      <c r="S58" s="266" t="str">
        <f>IFERROR(IF('CCF (t-1)'!S58=0,0,'CCF (t)'!S58/'CCF (t-1)'!S58-1),"")</f>
        <v/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 t="str">
        <f>IFERROR(IF('CCF (t-1)'!G59=0,0,'CCF (t)'!G59/'CCF (t-1)'!G59-1),"")</f>
        <v/>
      </c>
      <c r="H59" s="266" t="str">
        <f>IFERROR(IF('CCF (t-1)'!H59=0,0,'CCF (t)'!H59/'CCF (t-1)'!H59-1),"")</f>
        <v/>
      </c>
      <c r="I59" s="266">
        <f>IFERROR(IF('CCF (t-1)'!I59=0,0,'CCF (t)'!I59/'CCF (t-1)'!I59-1),"")</f>
        <v>0.41711517935117359</v>
      </c>
      <c r="J59" s="266">
        <f>IFERROR(IF('CCF (t-1)'!J59=0,0,'CCF (t)'!J59/'CCF (t-1)'!J59-1),"")</f>
        <v>0.41711517935117359</v>
      </c>
      <c r="K59" s="266">
        <f>IFERROR(IF('CCF (t-1)'!K59=0,0,'CCF (t)'!K59/'CCF (t-1)'!K59-1),"")</f>
        <v>0.41711517935117359</v>
      </c>
      <c r="L59" s="266" t="str">
        <f>IFERROR(IF('CCF (t-1)'!L59=0,0,'CCF (t)'!L59/'CCF (t-1)'!L59-1),"")</f>
        <v/>
      </c>
      <c r="M59" s="266" t="str">
        <f>IFERROR(IF('CCF (t-1)'!M59=0,0,'CCF (t)'!M59/'CCF (t-1)'!M59-1),"")</f>
        <v/>
      </c>
      <c r="N59" s="266" t="str">
        <f>IFERROR(IF('CCF (t-1)'!N59=0,0,'CCF (t)'!N59/'CCF (t-1)'!N59-1),"")</f>
        <v/>
      </c>
      <c r="O59" s="266" t="str">
        <f>IFERROR(IF('CCF (t-1)'!O59=0,0,'CCF (t)'!O59/'CCF (t-1)'!O59-1),"")</f>
        <v/>
      </c>
      <c r="P59" s="266" t="str">
        <f>IFERROR(IF('CCF (t-1)'!P59=0,0,'CCF (t)'!P59/'CCF (t-1)'!P59-1),"")</f>
        <v/>
      </c>
      <c r="Q59" s="266" t="str">
        <f>IFERROR(IF('CCF (t-1)'!Q59=0,0,'CCF (t)'!Q59/'CCF (t-1)'!Q59-1),"")</f>
        <v/>
      </c>
      <c r="R59" s="266" t="str">
        <f>IFERROR(IF('CCF (t-1)'!R59=0,0,'CCF (t)'!R59/'CCF (t-1)'!R59-1),"")</f>
        <v/>
      </c>
      <c r="S59" s="266" t="str">
        <f>IFERROR(IF('CCF (t-1)'!S59=0,0,'CCF (t)'!S59/'CCF (t-1)'!S59-1),"")</f>
        <v/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 t="str">
        <f>IFERROR(IF('CCF (t-1)'!G60=0,0,'CCF (t)'!G60/'CCF (t-1)'!G60-1),"")</f>
        <v/>
      </c>
      <c r="H60" s="266" t="str">
        <f>IFERROR(IF('CCF (t-1)'!H60=0,0,'CCF (t)'!H60/'CCF (t-1)'!H60-1),"")</f>
        <v/>
      </c>
      <c r="I60" s="266">
        <f>IFERROR(IF('CCF (t-1)'!I60=0,0,'CCF (t)'!I60/'CCF (t-1)'!I60-1),"")</f>
        <v>0.41711517935117359</v>
      </c>
      <c r="J60" s="266">
        <f>IFERROR(IF('CCF (t-1)'!J60=0,0,'CCF (t)'!J60/'CCF (t-1)'!J60-1),"")</f>
        <v>0.41711517935117359</v>
      </c>
      <c r="K60" s="266">
        <f>IFERROR(IF('CCF (t-1)'!K60=0,0,'CCF (t)'!K60/'CCF (t-1)'!K60-1),"")</f>
        <v>0.41711517935117359</v>
      </c>
      <c r="L60" s="266" t="str">
        <f>IFERROR(IF('CCF (t-1)'!L60=0,0,'CCF (t)'!L60/'CCF (t-1)'!L60-1),"")</f>
        <v/>
      </c>
      <c r="M60" s="266" t="str">
        <f>IFERROR(IF('CCF (t-1)'!M60=0,0,'CCF (t)'!M60/'CCF (t-1)'!M60-1),"")</f>
        <v/>
      </c>
      <c r="N60" s="266" t="str">
        <f>IFERROR(IF('CCF (t-1)'!N60=0,0,'CCF (t)'!N60/'CCF (t-1)'!N60-1),"")</f>
        <v/>
      </c>
      <c r="O60" s="266" t="str">
        <f>IFERROR(IF('CCF (t-1)'!O60=0,0,'CCF (t)'!O60/'CCF (t-1)'!O60-1),"")</f>
        <v/>
      </c>
      <c r="P60" s="266" t="str">
        <f>IFERROR(IF('CCF (t-1)'!P60=0,0,'CCF (t)'!P60/'CCF (t-1)'!P60-1),"")</f>
        <v/>
      </c>
      <c r="Q60" s="266" t="str">
        <f>IFERROR(IF('CCF (t-1)'!Q60=0,0,'CCF (t)'!Q60/'CCF (t-1)'!Q60-1),"")</f>
        <v/>
      </c>
      <c r="R60" s="266" t="str">
        <f>IFERROR(IF('CCF (t-1)'!R60=0,0,'CCF (t)'!R60/'CCF (t-1)'!R60-1),"")</f>
        <v/>
      </c>
      <c r="S60" s="266" t="str">
        <f>IFERROR(IF('CCF (t-1)'!S60=0,0,'CCF (t)'!S60/'CCF (t-1)'!S60-1),"")</f>
        <v/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 t="str">
        <f>IFERROR(IF('CCF (t-1)'!G61=0,0,'CCF (t)'!G61/'CCF (t-1)'!G61-1),"")</f>
        <v/>
      </c>
      <c r="H61" s="266" t="str">
        <f>IFERROR(IF('CCF (t-1)'!H61=0,0,'CCF (t)'!H61/'CCF (t-1)'!H61-1),"")</f>
        <v/>
      </c>
      <c r="I61" s="266">
        <f>IFERROR(IF('CCF (t-1)'!I61=0,0,'CCF (t)'!I61/'CCF (t-1)'!I61-1),"")</f>
        <v>0.41711517935117359</v>
      </c>
      <c r="J61" s="266">
        <f>IFERROR(IF('CCF (t-1)'!J61=0,0,'CCF (t)'!J61/'CCF (t-1)'!J61-1),"")</f>
        <v>0.41711517935117359</v>
      </c>
      <c r="K61" s="266">
        <f>IFERROR(IF('CCF (t-1)'!K61=0,0,'CCF (t)'!K61/'CCF (t-1)'!K61-1),"")</f>
        <v>0.41711517935117359</v>
      </c>
      <c r="L61" s="266" t="str">
        <f>IFERROR(IF('CCF (t-1)'!L61=0,0,'CCF (t)'!L61/'CCF (t-1)'!L61-1),"")</f>
        <v/>
      </c>
      <c r="M61" s="266" t="str">
        <f>IFERROR(IF('CCF (t-1)'!M61=0,0,'CCF (t)'!M61/'CCF (t-1)'!M61-1),"")</f>
        <v/>
      </c>
      <c r="N61" s="266" t="str">
        <f>IFERROR(IF('CCF (t-1)'!N61=0,0,'CCF (t)'!N61/'CCF (t-1)'!N61-1),"")</f>
        <v/>
      </c>
      <c r="O61" s="266" t="str">
        <f>IFERROR(IF('CCF (t-1)'!O61=0,0,'CCF (t)'!O61/'CCF (t-1)'!O61-1),"")</f>
        <v/>
      </c>
      <c r="P61" s="266" t="str">
        <f>IFERROR(IF('CCF (t-1)'!P61=0,0,'CCF (t)'!P61/'CCF (t-1)'!P61-1),"")</f>
        <v/>
      </c>
      <c r="Q61" s="266" t="str">
        <f>IFERROR(IF('CCF (t-1)'!Q61=0,0,'CCF (t)'!Q61/'CCF (t-1)'!Q61-1),"")</f>
        <v/>
      </c>
      <c r="R61" s="266" t="str">
        <f>IFERROR(IF('CCF (t-1)'!R61=0,0,'CCF (t)'!R61/'CCF (t-1)'!R61-1),"")</f>
        <v/>
      </c>
      <c r="S61" s="266" t="str">
        <f>IFERROR(IF('CCF (t-1)'!S61=0,0,'CCF (t)'!S61/'CCF (t-1)'!S61-1),"")</f>
        <v/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 t="str">
        <f>IFERROR(IF('CCF (t-1)'!G62=0,0,'CCF (t)'!G62/'CCF (t-1)'!G62-1),"")</f>
        <v/>
      </c>
      <c r="H62" s="266" t="str">
        <f>IFERROR(IF('CCF (t-1)'!H62=0,0,'CCF (t)'!H62/'CCF (t-1)'!H62-1),"")</f>
        <v/>
      </c>
      <c r="I62" s="266">
        <f>IFERROR(IF('CCF (t-1)'!I62=0,0,'CCF (t)'!I62/'CCF (t-1)'!I62-1),"")</f>
        <v>0.41711517935117359</v>
      </c>
      <c r="J62" s="266">
        <f>IFERROR(IF('CCF (t-1)'!J62=0,0,'CCF (t)'!J62/'CCF (t-1)'!J62-1),"")</f>
        <v>0.41711517935117359</v>
      </c>
      <c r="K62" s="266">
        <f>IFERROR(IF('CCF (t-1)'!K62=0,0,'CCF (t)'!K62/'CCF (t-1)'!K62-1),"")</f>
        <v>0.41711517935117359</v>
      </c>
      <c r="L62" s="266" t="str">
        <f>IFERROR(IF('CCF (t-1)'!L62=0,0,'CCF (t)'!L62/'CCF (t-1)'!L62-1),"")</f>
        <v/>
      </c>
      <c r="M62" s="266" t="str">
        <f>IFERROR(IF('CCF (t-1)'!M62=0,0,'CCF (t)'!M62/'CCF (t-1)'!M62-1),"")</f>
        <v/>
      </c>
      <c r="N62" s="266" t="str">
        <f>IFERROR(IF('CCF (t-1)'!N62=0,0,'CCF (t)'!N62/'CCF (t-1)'!N62-1),"")</f>
        <v/>
      </c>
      <c r="O62" s="266" t="str">
        <f>IFERROR(IF('CCF (t-1)'!O62=0,0,'CCF (t)'!O62/'CCF (t-1)'!O62-1),"")</f>
        <v/>
      </c>
      <c r="P62" s="266" t="str">
        <f>IFERROR(IF('CCF (t-1)'!P62=0,0,'CCF (t)'!P62/'CCF (t-1)'!P62-1),"")</f>
        <v/>
      </c>
      <c r="Q62" s="266" t="str">
        <f>IFERROR(IF('CCF (t-1)'!Q62=0,0,'CCF (t)'!Q62/'CCF (t-1)'!Q62-1),"")</f>
        <v/>
      </c>
      <c r="R62" s="266" t="str">
        <f>IFERROR(IF('CCF (t-1)'!R62=0,0,'CCF (t)'!R62/'CCF (t-1)'!R62-1),"")</f>
        <v/>
      </c>
      <c r="S62" s="266" t="str">
        <f>IFERROR(IF('CCF (t-1)'!S62=0,0,'CCF (t)'!S62/'CCF (t-1)'!S62-1),"")</f>
        <v/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 t="str">
        <f>IFERROR(IF('CCF (t-1)'!G63=0,0,'CCF (t)'!G63/'CCF (t-1)'!G63-1),"")</f>
        <v/>
      </c>
      <c r="H63" s="266" t="str">
        <f>IFERROR(IF('CCF (t-1)'!H63=0,0,'CCF (t)'!H63/'CCF (t-1)'!H63-1),"")</f>
        <v/>
      </c>
      <c r="I63" s="266">
        <f>IFERROR(IF('CCF (t-1)'!I63=0,0,'CCF (t)'!I63/'CCF (t-1)'!I63-1),"")</f>
        <v>0.41711517935117359</v>
      </c>
      <c r="J63" s="266">
        <f>IFERROR(IF('CCF (t-1)'!J63=0,0,'CCF (t)'!J63/'CCF (t-1)'!J63-1),"")</f>
        <v>0.41711517935117359</v>
      </c>
      <c r="K63" s="266">
        <f>IFERROR(IF('CCF (t-1)'!K63=0,0,'CCF (t)'!K63/'CCF (t-1)'!K63-1),"")</f>
        <v>0.41711517935117359</v>
      </c>
      <c r="L63" s="266" t="str">
        <f>IFERROR(IF('CCF (t-1)'!L63=0,0,'CCF (t)'!L63/'CCF (t-1)'!L63-1),"")</f>
        <v/>
      </c>
      <c r="M63" s="266" t="str">
        <f>IFERROR(IF('CCF (t-1)'!M63=0,0,'CCF (t)'!M63/'CCF (t-1)'!M63-1),"")</f>
        <v/>
      </c>
      <c r="N63" s="266" t="str">
        <f>IFERROR(IF('CCF (t-1)'!N63=0,0,'CCF (t)'!N63/'CCF (t-1)'!N63-1),"")</f>
        <v/>
      </c>
      <c r="O63" s="266" t="str">
        <f>IFERROR(IF('CCF (t-1)'!O63=0,0,'CCF (t)'!O63/'CCF (t-1)'!O63-1),"")</f>
        <v/>
      </c>
      <c r="P63" s="266" t="str">
        <f>IFERROR(IF('CCF (t-1)'!P63=0,0,'CCF (t)'!P63/'CCF (t-1)'!P63-1),"")</f>
        <v/>
      </c>
      <c r="Q63" s="266" t="str">
        <f>IFERROR(IF('CCF (t-1)'!Q63=0,0,'CCF (t)'!Q63/'CCF (t-1)'!Q63-1),"")</f>
        <v/>
      </c>
      <c r="R63" s="266" t="str">
        <f>IFERROR(IF('CCF (t-1)'!R63=0,0,'CCF (t)'!R63/'CCF (t-1)'!R63-1),"")</f>
        <v/>
      </c>
      <c r="S63" s="266" t="str">
        <f>IFERROR(IF('CCF (t-1)'!S63=0,0,'CCF (t)'!S63/'CCF (t-1)'!S63-1),"")</f>
        <v/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 t="str">
        <f>IFERROR(IF('CCF (t-1)'!G64=0,0,'CCF (t)'!G64/'CCF (t-1)'!G64-1),"")</f>
        <v/>
      </c>
      <c r="H64" s="266" t="str">
        <f>IFERROR(IF('CCF (t-1)'!H64=0,0,'CCF (t)'!H64/'CCF (t-1)'!H64-1),"")</f>
        <v/>
      </c>
      <c r="I64" s="266">
        <f>IFERROR(IF('CCF (t-1)'!I64=0,0,'CCF (t)'!I64/'CCF (t-1)'!I64-1),"")</f>
        <v>0.41711517935117359</v>
      </c>
      <c r="J64" s="266">
        <f>IFERROR(IF('CCF (t-1)'!J64=0,0,'CCF (t)'!J64/'CCF (t-1)'!J64-1),"")</f>
        <v>0.41711517935117359</v>
      </c>
      <c r="K64" s="266">
        <f>IFERROR(IF('CCF (t-1)'!K64=0,0,'CCF (t)'!K64/'CCF (t-1)'!K64-1),"")</f>
        <v>0.41711517935117359</v>
      </c>
      <c r="L64" s="266" t="str">
        <f>IFERROR(IF('CCF (t-1)'!L64=0,0,'CCF (t)'!L64/'CCF (t-1)'!L64-1),"")</f>
        <v/>
      </c>
      <c r="M64" s="266" t="str">
        <f>IFERROR(IF('CCF (t-1)'!M64=0,0,'CCF (t)'!M64/'CCF (t-1)'!M64-1),"")</f>
        <v/>
      </c>
      <c r="N64" s="266" t="str">
        <f>IFERROR(IF('CCF (t-1)'!N64=0,0,'CCF (t)'!N64/'CCF (t-1)'!N64-1),"")</f>
        <v/>
      </c>
      <c r="O64" s="266" t="str">
        <f>IFERROR(IF('CCF (t-1)'!O64=0,0,'CCF (t)'!O64/'CCF (t-1)'!O64-1),"")</f>
        <v/>
      </c>
      <c r="P64" s="266" t="str">
        <f>IFERROR(IF('CCF (t-1)'!P64=0,0,'CCF (t)'!P64/'CCF (t-1)'!P64-1),"")</f>
        <v/>
      </c>
      <c r="Q64" s="266" t="str">
        <f>IFERROR(IF('CCF (t-1)'!Q64=0,0,'CCF (t)'!Q64/'CCF (t-1)'!Q64-1),"")</f>
        <v/>
      </c>
      <c r="R64" s="266" t="str">
        <f>IFERROR(IF('CCF (t-1)'!R64=0,0,'CCF (t)'!R64/'CCF (t-1)'!R64-1),"")</f>
        <v/>
      </c>
      <c r="S64" s="266" t="str">
        <f>IFERROR(IF('CCF (t-1)'!S64=0,0,'CCF (t)'!S64/'CCF (t-1)'!S64-1),"")</f>
        <v/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>
        <f>IFERROR(IF('CCF (t-1)'!G65=0,0,'CCF (t)'!G65/'CCF (t-1)'!G65-1),"")</f>
        <v>0</v>
      </c>
      <c r="H65" s="266">
        <f>IFERROR(IF('CCF (t-1)'!H65=0,0,'CCF (t)'!H65/'CCF (t-1)'!H65-1),"")</f>
        <v>0</v>
      </c>
      <c r="I65" s="266">
        <f>IFERROR(IF('CCF (t-1)'!I65=0,0,'CCF (t)'!I65/'CCF (t-1)'!I65-1),"")</f>
        <v>0</v>
      </c>
      <c r="J65" s="266">
        <f>IFERROR(IF('CCF (t-1)'!J65=0,0,'CCF (t)'!J65/'CCF (t-1)'!J65-1),"")</f>
        <v>0</v>
      </c>
      <c r="K65" s="266">
        <f>IFERROR(IF('CCF (t-1)'!K65=0,0,'CCF (t)'!K65/'CCF (t-1)'!K65-1),"")</f>
        <v>0</v>
      </c>
      <c r="L65" s="266">
        <f>IFERROR(IF('CCF (t-1)'!L65=0,0,'CCF (t)'!L65/'CCF (t-1)'!L65-1),"")</f>
        <v>0</v>
      </c>
      <c r="M65" s="266">
        <f>IFERROR(IF('CCF (t-1)'!M65=0,0,'CCF (t)'!M65/'CCF (t-1)'!M65-1),"")</f>
        <v>0</v>
      </c>
      <c r="N65" s="266">
        <f>IFERROR(IF('CCF (t-1)'!N65=0,0,'CCF (t)'!N65/'CCF (t-1)'!N65-1),"")</f>
        <v>0</v>
      </c>
      <c r="O65" s="266">
        <f>IFERROR(IF('CCF (t-1)'!O65=0,0,'CCF (t)'!O65/'CCF (t-1)'!O65-1),"")</f>
        <v>0</v>
      </c>
      <c r="P65" s="266">
        <f>IFERROR(IF('CCF (t-1)'!P65=0,0,'CCF (t)'!P65/'CCF (t-1)'!P65-1),"")</f>
        <v>0</v>
      </c>
      <c r="Q65" s="266">
        <f>IFERROR(IF('CCF (t-1)'!Q65=0,0,'CCF (t)'!Q65/'CCF (t-1)'!Q65-1),"")</f>
        <v>0</v>
      </c>
      <c r="R65" s="266">
        <f>IFERROR(IF('CCF (t-1)'!R65=0,0,'CCF (t)'!R65/'CCF (t-1)'!R65-1),"")</f>
        <v>0</v>
      </c>
      <c r="S65" s="266">
        <f>IFERROR(IF('CCF (t-1)'!S65=0,0,'CCF (t)'!S65/'CCF (t-1)'!S65-1),"")</f>
        <v>0</v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>
        <f>IFERROR(IF('CCF (t-1)'!G66=0,0,'CCF (t)'!G66/'CCF (t-1)'!G66-1),"")</f>
        <v>0</v>
      </c>
      <c r="H66" s="266">
        <f>IFERROR(IF('CCF (t-1)'!H66=0,0,'CCF (t)'!H66/'CCF (t-1)'!H66-1),"")</f>
        <v>0</v>
      </c>
      <c r="I66" s="266">
        <f>IFERROR(IF('CCF (t-1)'!I66=0,0,'CCF (t)'!I66/'CCF (t-1)'!I66-1),"")</f>
        <v>0</v>
      </c>
      <c r="J66" s="266">
        <f>IFERROR(IF('CCF (t-1)'!J66=0,0,'CCF (t)'!J66/'CCF (t-1)'!J66-1),"")</f>
        <v>0</v>
      </c>
      <c r="K66" s="266">
        <f>IFERROR(IF('CCF (t-1)'!K66=0,0,'CCF (t)'!K66/'CCF (t-1)'!K66-1),"")</f>
        <v>0</v>
      </c>
      <c r="L66" s="266">
        <f>IFERROR(IF('CCF (t-1)'!L66=0,0,'CCF (t)'!L66/'CCF (t-1)'!L66-1),"")</f>
        <v>0</v>
      </c>
      <c r="M66" s="266">
        <f>IFERROR(IF('CCF (t-1)'!M66=0,0,'CCF (t)'!M66/'CCF (t-1)'!M66-1),"")</f>
        <v>0</v>
      </c>
      <c r="N66" s="266">
        <f>IFERROR(IF('CCF (t-1)'!N66=0,0,'CCF (t)'!N66/'CCF (t-1)'!N66-1),"")</f>
        <v>0</v>
      </c>
      <c r="O66" s="266">
        <f>IFERROR(IF('CCF (t-1)'!O66=0,0,'CCF (t)'!O66/'CCF (t-1)'!O66-1),"")</f>
        <v>0</v>
      </c>
      <c r="P66" s="266">
        <f>IFERROR(IF('CCF (t-1)'!P66=0,0,'CCF (t)'!P66/'CCF (t-1)'!P66-1),"")</f>
        <v>0</v>
      </c>
      <c r="Q66" s="266">
        <f>IFERROR(IF('CCF (t-1)'!Q66=0,0,'CCF (t)'!Q66/'CCF (t-1)'!Q66-1),"")</f>
        <v>0</v>
      </c>
      <c r="R66" s="266">
        <f>IFERROR(IF('CCF (t-1)'!R66=0,0,'CCF (t)'!R66/'CCF (t-1)'!R66-1),"")</f>
        <v>0</v>
      </c>
      <c r="S66" s="266">
        <f>IFERROR(IF('CCF (t-1)'!S66=0,0,'CCF (t)'!S66/'CCF (t-1)'!S66-1),"")</f>
        <v>0</v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 t="str">
        <f>IFERROR(IF('CCF (t-1)'!G68=0,0,'CCF (t)'!G68/'CCF (t-1)'!G68-1),"")</f>
        <v/>
      </c>
      <c r="H68" s="266" t="str">
        <f>IFERROR(IF('CCF (t-1)'!H68=0,0,'CCF (t)'!H68/'CCF (t-1)'!H68-1),"")</f>
        <v/>
      </c>
      <c r="I68" s="266" t="str">
        <f>IFERROR(IF('CCF (t-1)'!I68=0,0,'CCF (t)'!I68/'CCF (t-1)'!I68-1),"")</f>
        <v/>
      </c>
      <c r="J68" s="266" t="str">
        <f>IFERROR(IF('CCF (t-1)'!J68=0,0,'CCF (t)'!J68/'CCF (t-1)'!J68-1),"")</f>
        <v/>
      </c>
      <c r="K68" s="266" t="str">
        <f>IFERROR(IF('CCF (t-1)'!K68=0,0,'CCF (t)'!K68/'CCF (t-1)'!K68-1),"")</f>
        <v/>
      </c>
      <c r="L68" s="266" t="str">
        <f>IFERROR(IF('CCF (t-1)'!L68=0,0,'CCF (t)'!L68/'CCF (t-1)'!L68-1),"")</f>
        <v/>
      </c>
      <c r="M68" s="266" t="str">
        <f>IFERROR(IF('CCF (t-1)'!M68=0,0,'CCF (t)'!M68/'CCF (t-1)'!M68-1),"")</f>
        <v/>
      </c>
      <c r="N68" s="266" t="str">
        <f>IFERROR(IF('CCF (t-1)'!N68=0,0,'CCF (t)'!N68/'CCF (t-1)'!N68-1),"")</f>
        <v/>
      </c>
      <c r="O68" s="266" t="str">
        <f>IFERROR(IF('CCF (t-1)'!O68=0,0,'CCF (t)'!O68/'CCF (t-1)'!O68-1),"")</f>
        <v/>
      </c>
      <c r="P68" s="266" t="str">
        <f>IFERROR(IF('CCF (t-1)'!P68=0,0,'CCF (t)'!P68/'CCF (t-1)'!P68-1),"")</f>
        <v/>
      </c>
      <c r="Q68" s="266" t="str">
        <f>IFERROR(IF('CCF (t-1)'!Q68=0,0,'CCF (t)'!Q68/'CCF (t-1)'!Q68-1),"")</f>
        <v/>
      </c>
      <c r="R68" s="266" t="str">
        <f>IFERROR(IF('CCF (t-1)'!R68=0,0,'CCF (t)'!R68/'CCF (t-1)'!R68-1),"")</f>
        <v/>
      </c>
      <c r="S68" s="266" t="str">
        <f>IFERROR(IF('CCF (t-1)'!S68=0,0,'CCF (t)'!S68/'CCF (t-1)'!S68-1),"")</f>
        <v/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 t="str">
        <f>IFERROR(IF('CCF (t-1)'!G69=0,0,'CCF (t)'!G69/'CCF (t-1)'!G69-1),"")</f>
        <v/>
      </c>
      <c r="H69" s="266" t="str">
        <f>IFERROR(IF('CCF (t-1)'!H69=0,0,'CCF (t)'!H69/'CCF (t-1)'!H69-1),"")</f>
        <v/>
      </c>
      <c r="I69" s="266" t="str">
        <f>IFERROR(IF('CCF (t-1)'!I69=0,0,'CCF (t)'!I69/'CCF (t-1)'!I69-1),"")</f>
        <v/>
      </c>
      <c r="J69" s="266" t="str">
        <f>IFERROR(IF('CCF (t-1)'!J69=0,0,'CCF (t)'!J69/'CCF (t-1)'!J69-1),"")</f>
        <v/>
      </c>
      <c r="K69" s="266" t="str">
        <f>IFERROR(IF('CCF (t-1)'!K69=0,0,'CCF (t)'!K69/'CCF (t-1)'!K69-1),"")</f>
        <v/>
      </c>
      <c r="L69" s="266" t="str">
        <f>IFERROR(IF('CCF (t-1)'!L69=0,0,'CCF (t)'!L69/'CCF (t-1)'!L69-1),"")</f>
        <v/>
      </c>
      <c r="M69" s="266" t="str">
        <f>IFERROR(IF('CCF (t-1)'!M69=0,0,'CCF (t)'!M69/'CCF (t-1)'!M69-1),"")</f>
        <v/>
      </c>
      <c r="N69" s="266" t="str">
        <f>IFERROR(IF('CCF (t-1)'!N69=0,0,'CCF (t)'!N69/'CCF (t-1)'!N69-1),"")</f>
        <v/>
      </c>
      <c r="O69" s="266" t="str">
        <f>IFERROR(IF('CCF (t-1)'!O69=0,0,'CCF (t)'!O69/'CCF (t-1)'!O69-1),"")</f>
        <v/>
      </c>
      <c r="P69" s="266" t="str">
        <f>IFERROR(IF('CCF (t-1)'!P69=0,0,'CCF (t)'!P69/'CCF (t-1)'!P69-1),"")</f>
        <v/>
      </c>
      <c r="Q69" s="266" t="str">
        <f>IFERROR(IF('CCF (t-1)'!Q69=0,0,'CCF (t)'!Q69/'CCF (t-1)'!Q69-1),"")</f>
        <v/>
      </c>
      <c r="R69" s="266" t="str">
        <f>IFERROR(IF('CCF (t-1)'!R69=0,0,'CCF (t)'!R69/'CCF (t-1)'!R69-1),"")</f>
        <v/>
      </c>
      <c r="S69" s="266" t="str">
        <f>IFERROR(IF('CCF (t-1)'!S69=0,0,'CCF (t)'!S69/'CCF (t-1)'!S69-1),"")</f>
        <v/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 t="str">
        <f>IFERROR(IF('CCF (t-1)'!G70=0,0,'CCF (t)'!G70/'CCF (t-1)'!G70-1),"")</f>
        <v/>
      </c>
      <c r="H70" s="266" t="str">
        <f>IFERROR(IF('CCF (t-1)'!H70=0,0,'CCF (t)'!H70/'CCF (t-1)'!H70-1),"")</f>
        <v/>
      </c>
      <c r="I70" s="266" t="str">
        <f>IFERROR(IF('CCF (t-1)'!I70=0,0,'CCF (t)'!I70/'CCF (t-1)'!I70-1),"")</f>
        <v/>
      </c>
      <c r="J70" s="266" t="str">
        <f>IFERROR(IF('CCF (t-1)'!J70=0,0,'CCF (t)'!J70/'CCF (t-1)'!J70-1),"")</f>
        <v/>
      </c>
      <c r="K70" s="266" t="str">
        <f>IFERROR(IF('CCF (t-1)'!K70=0,0,'CCF (t)'!K70/'CCF (t-1)'!K70-1),"")</f>
        <v/>
      </c>
      <c r="L70" s="266" t="str">
        <f>IFERROR(IF('CCF (t-1)'!L70=0,0,'CCF (t)'!L70/'CCF (t-1)'!L70-1),"")</f>
        <v/>
      </c>
      <c r="M70" s="266" t="str">
        <f>IFERROR(IF('CCF (t-1)'!M70=0,0,'CCF (t)'!M70/'CCF (t-1)'!M70-1),"")</f>
        <v/>
      </c>
      <c r="N70" s="266" t="str">
        <f>IFERROR(IF('CCF (t-1)'!N70=0,0,'CCF (t)'!N70/'CCF (t-1)'!N70-1),"")</f>
        <v/>
      </c>
      <c r="O70" s="266" t="str">
        <f>IFERROR(IF('CCF (t-1)'!O70=0,0,'CCF (t)'!O70/'CCF (t-1)'!O70-1),"")</f>
        <v/>
      </c>
      <c r="P70" s="266" t="str">
        <f>IFERROR(IF('CCF (t-1)'!P70=0,0,'CCF (t)'!P70/'CCF (t-1)'!P70-1),"")</f>
        <v/>
      </c>
      <c r="Q70" s="266" t="str">
        <f>IFERROR(IF('CCF (t-1)'!Q70=0,0,'CCF (t)'!Q70/'CCF (t-1)'!Q70-1),"")</f>
        <v/>
      </c>
      <c r="R70" s="266" t="str">
        <f>IFERROR(IF('CCF (t-1)'!R70=0,0,'CCF (t)'!R70/'CCF (t-1)'!R70-1),"")</f>
        <v/>
      </c>
      <c r="S70" s="266" t="str">
        <f>IFERROR(IF('CCF (t-1)'!S70=0,0,'CCF (t)'!S70/'CCF (t-1)'!S70-1),"")</f>
        <v/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 t="str">
        <f>IFERROR(IF('CCF (t-1)'!G71=0,0,'CCF (t)'!G71/'CCF (t-1)'!G71-1),"")</f>
        <v/>
      </c>
      <c r="H71" s="266" t="str">
        <f>IFERROR(IF('CCF (t-1)'!H71=0,0,'CCF (t)'!H71/'CCF (t-1)'!H71-1),"")</f>
        <v/>
      </c>
      <c r="I71" s="266" t="str">
        <f>IFERROR(IF('CCF (t-1)'!I71=0,0,'CCF (t)'!I71/'CCF (t-1)'!I71-1),"")</f>
        <v/>
      </c>
      <c r="J71" s="266" t="str">
        <f>IFERROR(IF('CCF (t-1)'!J71=0,0,'CCF (t)'!J71/'CCF (t-1)'!J71-1),"")</f>
        <v/>
      </c>
      <c r="K71" s="266" t="str">
        <f>IFERROR(IF('CCF (t-1)'!K71=0,0,'CCF (t)'!K71/'CCF (t-1)'!K71-1),"")</f>
        <v/>
      </c>
      <c r="L71" s="266" t="str">
        <f>IFERROR(IF('CCF (t-1)'!L71=0,0,'CCF (t)'!L71/'CCF (t-1)'!L71-1),"")</f>
        <v/>
      </c>
      <c r="M71" s="266" t="str">
        <f>IFERROR(IF('CCF (t-1)'!M71=0,0,'CCF (t)'!M71/'CCF (t-1)'!M71-1),"")</f>
        <v/>
      </c>
      <c r="N71" s="266" t="str">
        <f>IFERROR(IF('CCF (t-1)'!N71=0,0,'CCF (t)'!N71/'CCF (t-1)'!N71-1),"")</f>
        <v/>
      </c>
      <c r="O71" s="266" t="str">
        <f>IFERROR(IF('CCF (t-1)'!O71=0,0,'CCF (t)'!O71/'CCF (t-1)'!O71-1),"")</f>
        <v/>
      </c>
      <c r="P71" s="266" t="str">
        <f>IFERROR(IF('CCF (t-1)'!P71=0,0,'CCF (t)'!P71/'CCF (t-1)'!P71-1),"")</f>
        <v/>
      </c>
      <c r="Q71" s="266" t="str">
        <f>IFERROR(IF('CCF (t-1)'!Q71=0,0,'CCF (t)'!Q71/'CCF (t-1)'!Q71-1),"")</f>
        <v/>
      </c>
      <c r="R71" s="266" t="str">
        <f>IFERROR(IF('CCF (t-1)'!R71=0,0,'CCF (t)'!R71/'CCF (t-1)'!R71-1),"")</f>
        <v/>
      </c>
      <c r="S71" s="266" t="str">
        <f>IFERROR(IF('CCF (t-1)'!S71=0,0,'CCF (t)'!S71/'CCF (t-1)'!S71-1),"")</f>
        <v/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>
        <f>IFERROR(IF('CCF (t-1)'!G72=0,0,'CCF (t)'!G72/'CCF (t-1)'!G72-1),"")</f>
        <v>0</v>
      </c>
      <c r="H72" s="266">
        <f>IFERROR(IF('CCF (t-1)'!H72=0,0,'CCF (t)'!H72/'CCF (t-1)'!H72-1),"")</f>
        <v>0</v>
      </c>
      <c r="I72" s="266">
        <f>IFERROR(IF('CCF (t-1)'!I72=0,0,'CCF (t)'!I72/'CCF (t-1)'!I72-1),"")</f>
        <v>0</v>
      </c>
      <c r="J72" s="266">
        <f>IFERROR(IF('CCF (t-1)'!J72=0,0,'CCF (t)'!J72/'CCF (t-1)'!J72-1),"")</f>
        <v>0</v>
      </c>
      <c r="K72" s="266">
        <f>IFERROR(IF('CCF (t-1)'!K72=0,0,'CCF (t)'!K72/'CCF (t-1)'!K72-1),"")</f>
        <v>0</v>
      </c>
      <c r="L72" s="266">
        <f>IFERROR(IF('CCF (t-1)'!L72=0,0,'CCF (t)'!L72/'CCF (t-1)'!L72-1),"")</f>
        <v>0</v>
      </c>
      <c r="M72" s="266">
        <f>IFERROR(IF('CCF (t-1)'!M72=0,0,'CCF (t)'!M72/'CCF (t-1)'!M72-1),"")</f>
        <v>0</v>
      </c>
      <c r="N72" s="266">
        <f>IFERROR(IF('CCF (t-1)'!N72=0,0,'CCF (t)'!N72/'CCF (t-1)'!N72-1),"")</f>
        <v>0</v>
      </c>
      <c r="O72" s="266">
        <f>IFERROR(IF('CCF (t-1)'!O72=0,0,'CCF (t)'!O72/'CCF (t-1)'!O72-1),"")</f>
        <v>0</v>
      </c>
      <c r="P72" s="266">
        <f>IFERROR(IF('CCF (t-1)'!P72=0,0,'CCF (t)'!P72/'CCF (t-1)'!P72-1),"")</f>
        <v>0</v>
      </c>
      <c r="Q72" s="266">
        <f>IFERROR(IF('CCF (t-1)'!Q72=0,0,'CCF (t)'!Q72/'CCF (t-1)'!Q72-1),"")</f>
        <v>0</v>
      </c>
      <c r="R72" s="266">
        <f>IFERROR(IF('CCF (t-1)'!R72=0,0,'CCF (t)'!R72/'CCF (t-1)'!R72-1),"")</f>
        <v>0</v>
      </c>
      <c r="S72" s="266">
        <f>IFERROR(IF('CCF (t-1)'!S72=0,0,'CCF (t)'!S72/'CCF (t-1)'!S72-1),"")</f>
        <v>0</v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>
        <f>IFERROR(IF('CCF (t-1)'!G73=0,0,'CCF (t)'!G73/'CCF (t-1)'!G73-1),"")</f>
        <v>0</v>
      </c>
      <c r="H73" s="266">
        <f>IFERROR(IF('CCF (t-1)'!H73=0,0,'CCF (t)'!H73/'CCF (t-1)'!H73-1),"")</f>
        <v>0</v>
      </c>
      <c r="I73" s="266">
        <f>IFERROR(IF('CCF (t-1)'!I73=0,0,'CCF (t)'!I73/'CCF (t-1)'!I73-1),"")</f>
        <v>0</v>
      </c>
      <c r="J73" s="266">
        <f>IFERROR(IF('CCF (t-1)'!J73=0,0,'CCF (t)'!J73/'CCF (t-1)'!J73-1),"")</f>
        <v>0</v>
      </c>
      <c r="K73" s="266">
        <f>IFERROR(IF('CCF (t-1)'!K73=0,0,'CCF (t)'!K73/'CCF (t-1)'!K73-1),"")</f>
        <v>0</v>
      </c>
      <c r="L73" s="266">
        <f>IFERROR(IF('CCF (t-1)'!L73=0,0,'CCF (t)'!L73/'CCF (t-1)'!L73-1),"")</f>
        <v>0</v>
      </c>
      <c r="M73" s="266">
        <f>IFERROR(IF('CCF (t-1)'!M73=0,0,'CCF (t)'!M73/'CCF (t-1)'!M73-1),"")</f>
        <v>0</v>
      </c>
      <c r="N73" s="266">
        <f>IFERROR(IF('CCF (t-1)'!N73=0,0,'CCF (t)'!N73/'CCF (t-1)'!N73-1),"")</f>
        <v>0</v>
      </c>
      <c r="O73" s="266">
        <f>IFERROR(IF('CCF (t-1)'!O73=0,0,'CCF (t)'!O73/'CCF (t-1)'!O73-1),"")</f>
        <v>0</v>
      </c>
      <c r="P73" s="266">
        <f>IFERROR(IF('CCF (t-1)'!P73=0,0,'CCF (t)'!P73/'CCF (t-1)'!P73-1),"")</f>
        <v>0</v>
      </c>
      <c r="Q73" s="266">
        <f>IFERROR(IF('CCF (t-1)'!Q73=0,0,'CCF (t)'!Q73/'CCF (t-1)'!Q73-1),"")</f>
        <v>0</v>
      </c>
      <c r="R73" s="266">
        <f>IFERROR(IF('CCF (t-1)'!R73=0,0,'CCF (t)'!R73/'CCF (t-1)'!R73-1),"")</f>
        <v>0</v>
      </c>
      <c r="S73" s="266">
        <f>IFERROR(IF('CCF (t-1)'!S73=0,0,'CCF (t)'!S73/'CCF (t-1)'!S73-1),"")</f>
        <v>0</v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 t="str">
        <f>IFERROR(IF('CCF (t-1)'!G75=0,0,'CCF (t)'!G75/'CCF (t-1)'!G75-1),"")</f>
        <v/>
      </c>
      <c r="H75" s="266">
        <f>IFERROR(IF('CCF (t-1)'!H75=0,0,'CCF (t)'!H75/'CCF (t-1)'!H75-1),"")</f>
        <v>0.40577825791636424</v>
      </c>
      <c r="I75" s="266" t="str">
        <f>IFERROR(IF('CCF (t-1)'!I75=0,0,'CCF (t)'!I75/'CCF (t-1)'!I75-1),"")</f>
        <v/>
      </c>
      <c r="J75" s="266" t="str">
        <f>IFERROR(IF('CCF (t-1)'!J75=0,0,'CCF (t)'!J75/'CCF (t-1)'!J75-1),"")</f>
        <v/>
      </c>
      <c r="K75" s="266" t="str">
        <f>IFERROR(IF('CCF (t-1)'!K75=0,0,'CCF (t)'!K75/'CCF (t-1)'!K75-1),"")</f>
        <v/>
      </c>
      <c r="L75" s="266" t="str">
        <f>IFERROR(IF('CCF (t-1)'!L75=0,0,'CCF (t)'!L75/'CCF (t-1)'!L75-1),"")</f>
        <v/>
      </c>
      <c r="M75" s="266" t="str">
        <f>IFERROR(IF('CCF (t-1)'!M75=0,0,'CCF (t)'!M75/'CCF (t-1)'!M75-1),"")</f>
        <v/>
      </c>
      <c r="N75" s="266" t="str">
        <f>IFERROR(IF('CCF (t-1)'!N75=0,0,'CCF (t)'!N75/'CCF (t-1)'!N75-1),"")</f>
        <v/>
      </c>
      <c r="O75" s="266" t="str">
        <f>IFERROR(IF('CCF (t-1)'!O75=0,0,'CCF (t)'!O75/'CCF (t-1)'!O75-1),"")</f>
        <v/>
      </c>
      <c r="P75" s="266" t="str">
        <f>IFERROR(IF('CCF (t-1)'!P75=0,0,'CCF (t)'!P75/'CCF (t-1)'!P75-1),"")</f>
        <v/>
      </c>
      <c r="Q75" s="266" t="str">
        <f>IFERROR(IF('CCF (t-1)'!Q75=0,0,'CCF (t)'!Q75/'CCF (t-1)'!Q75-1),"")</f>
        <v/>
      </c>
      <c r="R75" s="266" t="str">
        <f>IFERROR(IF('CCF (t-1)'!R75=0,0,'CCF (t)'!R75/'CCF (t-1)'!R75-1),"")</f>
        <v/>
      </c>
      <c r="S75" s="266" t="str">
        <f>IFERROR(IF('CCF (t-1)'!S75=0,0,'CCF (t)'!S75/'CCF (t-1)'!S75-1),"")</f>
        <v/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 t="str">
        <f>IFERROR(IF('CCF (t-1)'!G76=0,0,'CCF (t)'!G76/'CCF (t-1)'!G76-1),"")</f>
        <v/>
      </c>
      <c r="H76" s="266">
        <f>IFERROR(IF('CCF (t-1)'!H76=0,0,'CCF (t)'!H76/'CCF (t-1)'!H76-1),"")</f>
        <v>0.40577825791636424</v>
      </c>
      <c r="I76" s="266" t="str">
        <f>IFERROR(IF('CCF (t-1)'!I76=0,0,'CCF (t)'!I76/'CCF (t-1)'!I76-1),"")</f>
        <v/>
      </c>
      <c r="J76" s="266" t="str">
        <f>IFERROR(IF('CCF (t-1)'!J76=0,0,'CCF (t)'!J76/'CCF (t-1)'!J76-1),"")</f>
        <v/>
      </c>
      <c r="K76" s="266" t="str">
        <f>IFERROR(IF('CCF (t-1)'!K76=0,0,'CCF (t)'!K76/'CCF (t-1)'!K76-1),"")</f>
        <v/>
      </c>
      <c r="L76" s="266" t="str">
        <f>IFERROR(IF('CCF (t-1)'!L76=0,0,'CCF (t)'!L76/'CCF (t-1)'!L76-1),"")</f>
        <v/>
      </c>
      <c r="M76" s="266" t="str">
        <f>IFERROR(IF('CCF (t-1)'!M76=0,0,'CCF (t)'!M76/'CCF (t-1)'!M76-1),"")</f>
        <v/>
      </c>
      <c r="N76" s="266" t="str">
        <f>IFERROR(IF('CCF (t-1)'!N76=0,0,'CCF (t)'!N76/'CCF (t-1)'!N76-1),"")</f>
        <v/>
      </c>
      <c r="O76" s="266" t="str">
        <f>IFERROR(IF('CCF (t-1)'!O76=0,0,'CCF (t)'!O76/'CCF (t-1)'!O76-1),"")</f>
        <v/>
      </c>
      <c r="P76" s="266" t="str">
        <f>IFERROR(IF('CCF (t-1)'!P76=0,0,'CCF (t)'!P76/'CCF (t-1)'!P76-1),"")</f>
        <v/>
      </c>
      <c r="Q76" s="266" t="str">
        <f>IFERROR(IF('CCF (t-1)'!Q76=0,0,'CCF (t)'!Q76/'CCF (t-1)'!Q76-1),"")</f>
        <v/>
      </c>
      <c r="R76" s="266" t="str">
        <f>IFERROR(IF('CCF (t-1)'!R76=0,0,'CCF (t)'!R76/'CCF (t-1)'!R76-1),"")</f>
        <v/>
      </c>
      <c r="S76" s="266" t="str">
        <f>IFERROR(IF('CCF (t-1)'!S76=0,0,'CCF (t)'!S76/'CCF (t-1)'!S76-1),"")</f>
        <v/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 t="str">
        <f>IFERROR(IF('CCF (t-1)'!G77=0,0,'CCF (t)'!G77/'CCF (t-1)'!G77-1),"")</f>
        <v/>
      </c>
      <c r="H77" s="266" t="str">
        <f>IFERROR(IF('CCF (t-1)'!H77=0,0,'CCF (t)'!H77/'CCF (t-1)'!H77-1),"")</f>
        <v/>
      </c>
      <c r="I77" s="266" t="str">
        <f>IFERROR(IF('CCF (t-1)'!I77=0,0,'CCF (t)'!I77/'CCF (t-1)'!I77-1),"")</f>
        <v/>
      </c>
      <c r="J77" s="266" t="str">
        <f>IFERROR(IF('CCF (t-1)'!J77=0,0,'CCF (t)'!J77/'CCF (t-1)'!J77-1),"")</f>
        <v/>
      </c>
      <c r="K77" s="266" t="str">
        <f>IFERROR(IF('CCF (t-1)'!K77=0,0,'CCF (t)'!K77/'CCF (t-1)'!K77-1),"")</f>
        <v/>
      </c>
      <c r="L77" s="266">
        <f>IFERROR(IF('CCF (t-1)'!L77=0,0,'CCF (t)'!L77/'CCF (t-1)'!L77-1),"")</f>
        <v>0.41711517935117359</v>
      </c>
      <c r="M77" s="266">
        <f>IFERROR(IF('CCF (t-1)'!M77=0,0,'CCF (t)'!M77/'CCF (t-1)'!M77-1),"")</f>
        <v>0.41711517935117359</v>
      </c>
      <c r="N77" s="266" t="str">
        <f>IFERROR(IF('CCF (t-1)'!N77=0,0,'CCF (t)'!N77/'CCF (t-1)'!N77-1),"")</f>
        <v/>
      </c>
      <c r="O77" s="266" t="str">
        <f>IFERROR(IF('CCF (t-1)'!O77=0,0,'CCF (t)'!O77/'CCF (t-1)'!O77-1),"")</f>
        <v/>
      </c>
      <c r="P77" s="266" t="str">
        <f>IFERROR(IF('CCF (t-1)'!P77=0,0,'CCF (t)'!P77/'CCF (t-1)'!P77-1),"")</f>
        <v/>
      </c>
      <c r="Q77" s="266" t="str">
        <f>IFERROR(IF('CCF (t-1)'!Q77=0,0,'CCF (t)'!Q77/'CCF (t-1)'!Q77-1),"")</f>
        <v/>
      </c>
      <c r="R77" s="266" t="str">
        <f>IFERROR(IF('CCF (t-1)'!R77=0,0,'CCF (t)'!R77/'CCF (t-1)'!R77-1),"")</f>
        <v/>
      </c>
      <c r="S77" s="266" t="str">
        <f>IFERROR(IF('CCF (t-1)'!S77=0,0,'CCF (t)'!S77/'CCF (t-1)'!S77-1),"")</f>
        <v/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 t="str">
        <f>IFERROR(IF('CCF (t-1)'!G78=0,0,'CCF (t)'!G78/'CCF (t-1)'!G78-1),"")</f>
        <v/>
      </c>
      <c r="H78" s="266">
        <f>IFERROR(IF('CCF (t-1)'!H78=0,0,'CCF (t)'!H78/'CCF (t-1)'!H78-1),"")</f>
        <v>0.40577825791636424</v>
      </c>
      <c r="I78" s="266" t="str">
        <f>IFERROR(IF('CCF (t-1)'!I78=0,0,'CCF (t)'!I78/'CCF (t-1)'!I78-1),"")</f>
        <v/>
      </c>
      <c r="J78" s="266" t="str">
        <f>IFERROR(IF('CCF (t-1)'!J78=0,0,'CCF (t)'!J78/'CCF (t-1)'!J78-1),"")</f>
        <v/>
      </c>
      <c r="K78" s="266" t="str">
        <f>IFERROR(IF('CCF (t-1)'!K78=0,0,'CCF (t)'!K78/'CCF (t-1)'!K78-1),"")</f>
        <v/>
      </c>
      <c r="L78" s="266" t="str">
        <f>IFERROR(IF('CCF (t-1)'!L78=0,0,'CCF (t)'!L78/'CCF (t-1)'!L78-1),"")</f>
        <v/>
      </c>
      <c r="M78" s="266" t="str">
        <f>IFERROR(IF('CCF (t-1)'!M78=0,0,'CCF (t)'!M78/'CCF (t-1)'!M78-1),"")</f>
        <v/>
      </c>
      <c r="N78" s="266" t="str">
        <f>IFERROR(IF('CCF (t-1)'!N78=0,0,'CCF (t)'!N78/'CCF (t-1)'!N78-1),"")</f>
        <v/>
      </c>
      <c r="O78" s="266" t="str">
        <f>IFERROR(IF('CCF (t-1)'!O78=0,0,'CCF (t)'!O78/'CCF (t-1)'!O78-1),"")</f>
        <v/>
      </c>
      <c r="P78" s="266" t="str">
        <f>IFERROR(IF('CCF (t-1)'!P78=0,0,'CCF (t)'!P78/'CCF (t-1)'!P78-1),"")</f>
        <v/>
      </c>
      <c r="Q78" s="266" t="str">
        <f>IFERROR(IF('CCF (t-1)'!Q78=0,0,'CCF (t)'!Q78/'CCF (t-1)'!Q78-1),"")</f>
        <v/>
      </c>
      <c r="R78" s="266" t="str">
        <f>IFERROR(IF('CCF (t-1)'!R78=0,0,'CCF (t)'!R78/'CCF (t-1)'!R78-1),"")</f>
        <v/>
      </c>
      <c r="S78" s="266" t="str">
        <f>IFERROR(IF('CCF (t-1)'!S78=0,0,'CCF (t)'!S78/'CCF (t-1)'!S78-1),"")</f>
        <v/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IFERROR(IF('CCF (t-1)'!G79=0,0,'CCF (t)'!G79/'CCF (t-1)'!G79-1),"")</f>
        <v>0</v>
      </c>
      <c r="H79" s="266">
        <f>IFERROR(IF('CCF (t-1)'!H79=0,0,'CCF (t)'!H79/'CCF (t-1)'!H79-1),"")</f>
        <v>0</v>
      </c>
      <c r="I79" s="266">
        <f>IFERROR(IF('CCF (t-1)'!I79=0,0,'CCF (t)'!I79/'CCF (t-1)'!I79-1),"")</f>
        <v>0</v>
      </c>
      <c r="J79" s="266">
        <f>IFERROR(IF('CCF (t-1)'!J79=0,0,'CCF (t)'!J79/'CCF (t-1)'!J79-1),"")</f>
        <v>0</v>
      </c>
      <c r="K79" s="266">
        <f>IFERROR(IF('CCF (t-1)'!K79=0,0,'CCF (t)'!K79/'CCF (t-1)'!K79-1),"")</f>
        <v>0</v>
      </c>
      <c r="L79" s="266">
        <f>IFERROR(IF('CCF (t-1)'!L79=0,0,'CCF (t)'!L79/'CCF (t-1)'!L79-1),"")</f>
        <v>0</v>
      </c>
      <c r="M79" s="266">
        <f>IFERROR(IF('CCF (t-1)'!M79=0,0,'CCF (t)'!M79/'CCF (t-1)'!M79-1),"")</f>
        <v>0</v>
      </c>
      <c r="N79" s="266">
        <f>IFERROR(IF('CCF (t-1)'!N79=0,0,'CCF (t)'!N79/'CCF (t-1)'!N79-1),"")</f>
        <v>0</v>
      </c>
      <c r="O79" s="266">
        <f>IFERROR(IF('CCF (t-1)'!O79=0,0,'CCF (t)'!O79/'CCF (t-1)'!O79-1),"")</f>
        <v>0</v>
      </c>
      <c r="P79" s="266">
        <f>IFERROR(IF('CCF (t-1)'!P79=0,0,'CCF (t)'!P79/'CCF (t-1)'!P79-1),"")</f>
        <v>0</v>
      </c>
      <c r="Q79" s="266">
        <f>IFERROR(IF('CCF (t-1)'!Q79=0,0,'CCF (t)'!Q79/'CCF (t-1)'!Q79-1),"")</f>
        <v>0</v>
      </c>
      <c r="R79" s="266">
        <f>IFERROR(IF('CCF (t-1)'!R79=0,0,'CCF (t)'!R79/'CCF (t-1)'!R79-1),"")</f>
        <v>0</v>
      </c>
      <c r="S79" s="266">
        <f>IFERROR(IF('CCF (t-1)'!S79=0,0,'CCF (t)'!S79/'CCF (t-1)'!S79-1),"")</f>
        <v>0</v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>
        <f>IFERROR(IF('CCF (t-1)'!G80=0,0,'CCF (t)'!G80/'CCF (t-1)'!G80-1),"")</f>
        <v>0</v>
      </c>
      <c r="H80" s="266">
        <f>IFERROR(IF('CCF (t-1)'!H80=0,0,'CCF (t)'!H80/'CCF (t-1)'!H80-1),"")</f>
        <v>0</v>
      </c>
      <c r="I80" s="266">
        <f>IFERROR(IF('CCF (t-1)'!I80=0,0,'CCF (t)'!I80/'CCF (t-1)'!I80-1),"")</f>
        <v>0</v>
      </c>
      <c r="J80" s="266">
        <f>IFERROR(IF('CCF (t-1)'!J80=0,0,'CCF (t)'!J80/'CCF (t-1)'!J80-1),"")</f>
        <v>0</v>
      </c>
      <c r="K80" s="266">
        <f>IFERROR(IF('CCF (t-1)'!K80=0,0,'CCF (t)'!K80/'CCF (t-1)'!K80-1),"")</f>
        <v>0</v>
      </c>
      <c r="L80" s="266">
        <f>IFERROR(IF('CCF (t-1)'!L80=0,0,'CCF (t)'!L80/'CCF (t-1)'!L80-1),"")</f>
        <v>0</v>
      </c>
      <c r="M80" s="266">
        <f>IFERROR(IF('CCF (t-1)'!M80=0,0,'CCF (t)'!M80/'CCF (t-1)'!M80-1),"")</f>
        <v>0</v>
      </c>
      <c r="N80" s="266">
        <f>IFERROR(IF('CCF (t-1)'!N80=0,0,'CCF (t)'!N80/'CCF (t-1)'!N80-1),"")</f>
        <v>0</v>
      </c>
      <c r="O80" s="266">
        <f>IFERROR(IF('CCF (t-1)'!O80=0,0,'CCF (t)'!O80/'CCF (t-1)'!O80-1),"")</f>
        <v>0</v>
      </c>
      <c r="P80" s="266">
        <f>IFERROR(IF('CCF (t-1)'!P80=0,0,'CCF (t)'!P80/'CCF (t-1)'!P80-1),"")</f>
        <v>0</v>
      </c>
      <c r="Q80" s="266">
        <f>IFERROR(IF('CCF (t-1)'!Q80=0,0,'CCF (t)'!Q80/'CCF (t-1)'!Q80-1),"")</f>
        <v>0</v>
      </c>
      <c r="R80" s="266">
        <f>IFERROR(IF('CCF (t-1)'!R80=0,0,'CCF (t)'!R80/'CCF (t-1)'!R80-1),"")</f>
        <v>0</v>
      </c>
      <c r="S80" s="266">
        <f>IFERROR(IF('CCF (t-1)'!S80=0,0,'CCF (t)'!S80/'CCF (t-1)'!S80-1),"")</f>
        <v>0</v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112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119" priority="41" operator="equal">
      <formula>""</formula>
    </cfRule>
    <cfRule type="expression" dxfId="118" priority="42">
      <formula>$G$7=""</formula>
    </cfRule>
  </conditionalFormatting>
  <conditionalFormatting sqref="T15:W15">
    <cfRule type="cellIs" dxfId="117" priority="39" operator="equal">
      <formula>""</formula>
    </cfRule>
    <cfRule type="expression" dxfId="116" priority="40">
      <formula>$G$7=""</formula>
    </cfRule>
  </conditionalFormatting>
  <conditionalFormatting sqref="X15:AA15">
    <cfRule type="cellIs" dxfId="115" priority="37" operator="equal">
      <formula>""</formula>
    </cfRule>
    <cfRule type="expression" dxfId="114" priority="38">
      <formula>$G$7=""</formula>
    </cfRule>
  </conditionalFormatting>
  <conditionalFormatting sqref="G16:S28">
    <cfRule type="cellIs" dxfId="113" priority="35" operator="equal">
      <formula>""</formula>
    </cfRule>
    <cfRule type="expression" dxfId="112" priority="36">
      <formula>$G$7=""</formula>
    </cfRule>
  </conditionalFormatting>
  <conditionalFormatting sqref="T16:W28">
    <cfRule type="cellIs" dxfId="111" priority="33" operator="equal">
      <formula>""</formula>
    </cfRule>
    <cfRule type="expression" dxfId="110" priority="34">
      <formula>$G$7=""</formula>
    </cfRule>
  </conditionalFormatting>
  <conditionalFormatting sqref="X16:AA28">
    <cfRule type="cellIs" dxfId="109" priority="31" operator="equal">
      <formula>""</formula>
    </cfRule>
    <cfRule type="expression" dxfId="108" priority="32">
      <formula>$G$7=""</formula>
    </cfRule>
  </conditionalFormatting>
  <conditionalFormatting sqref="G30:S33">
    <cfRule type="cellIs" dxfId="107" priority="29" operator="equal">
      <formula>""</formula>
    </cfRule>
    <cfRule type="expression" dxfId="106" priority="30">
      <formula>$G$7=""</formula>
    </cfRule>
  </conditionalFormatting>
  <conditionalFormatting sqref="T30:W33">
    <cfRule type="cellIs" dxfId="105" priority="27" operator="equal">
      <formula>""</formula>
    </cfRule>
    <cfRule type="expression" dxfId="104" priority="28">
      <formula>$G$7=""</formula>
    </cfRule>
  </conditionalFormatting>
  <conditionalFormatting sqref="X30:AA33">
    <cfRule type="cellIs" dxfId="103" priority="25" operator="equal">
      <formula>""</formula>
    </cfRule>
    <cfRule type="expression" dxfId="102" priority="26">
      <formula>$G$7=""</formula>
    </cfRule>
  </conditionalFormatting>
  <conditionalFormatting sqref="G68:S73">
    <cfRule type="cellIs" dxfId="101" priority="11" operator="equal">
      <formula>""</formula>
    </cfRule>
    <cfRule type="expression" dxfId="100" priority="12">
      <formula>$G$7=""</formula>
    </cfRule>
  </conditionalFormatting>
  <conditionalFormatting sqref="T68:W73">
    <cfRule type="cellIs" dxfId="99" priority="9" operator="equal">
      <formula>""</formula>
    </cfRule>
    <cfRule type="expression" dxfId="98" priority="10">
      <formula>$G$7=""</formula>
    </cfRule>
  </conditionalFormatting>
  <conditionalFormatting sqref="X68:AA73">
    <cfRule type="cellIs" dxfId="97" priority="7" operator="equal">
      <formula>""</formula>
    </cfRule>
    <cfRule type="expression" dxfId="96" priority="8">
      <formula>$G$7=""</formula>
    </cfRule>
  </conditionalFormatting>
  <conditionalFormatting sqref="G75:S80">
    <cfRule type="cellIs" dxfId="95" priority="5" operator="equal">
      <formula>""</formula>
    </cfRule>
    <cfRule type="expression" dxfId="94" priority="6">
      <formula>$G$7=""</formula>
    </cfRule>
  </conditionalFormatting>
  <conditionalFormatting sqref="T75:W80">
    <cfRule type="cellIs" dxfId="93" priority="3" operator="equal">
      <formula>""</formula>
    </cfRule>
    <cfRule type="expression" dxfId="92" priority="4">
      <formula>$G$7=""</formula>
    </cfRule>
  </conditionalFormatting>
  <conditionalFormatting sqref="X75:AA80">
    <cfRule type="cellIs" dxfId="91" priority="1" operator="equal">
      <formula>""</formula>
    </cfRule>
    <cfRule type="expression" dxfId="90" priority="2">
      <formula>$G$7=""</formula>
    </cfRule>
  </conditionalFormatting>
  <dataValidations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F8" sqref="F8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165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166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 t="str">
        <f>IFERROR(IF('CPT (t-1)'!G15=0,0,'CPT (t)'!G15/'CPT (t-1)'!G15-1),"")</f>
        <v/>
      </c>
      <c r="H15" s="266" t="str">
        <f>IFERROR(IF('CPT (t-1)'!H15=0,0,'CPT (t)'!H15/'CPT (t-1)'!H15-1),"")</f>
        <v/>
      </c>
      <c r="I15" s="266" t="str">
        <f>IFERROR(IF('CPT (t-1)'!I15=0,0,'CPT (t)'!I15/'CPT (t-1)'!I15-1),"")</f>
        <v/>
      </c>
      <c r="J15" s="266" t="str">
        <f>IFERROR(IF('CPT (t-1)'!J15=0,0,'CPT (t)'!J15/'CPT (t-1)'!J15-1),"")</f>
        <v/>
      </c>
      <c r="K15" s="266" t="str">
        <f>IFERROR(IF('CPT (t-1)'!K15=0,0,'CPT (t)'!K15/'CPT (t-1)'!K15-1),"")</f>
        <v/>
      </c>
      <c r="L15" s="266" t="str">
        <f>IFERROR(IF('CPT (t-1)'!L15=0,0,'CPT (t)'!L15/'CPT (t-1)'!L15-1),"")</f>
        <v/>
      </c>
      <c r="M15" s="266" t="str">
        <f>IFERROR(IF('CPT (t-1)'!M15=0,0,'CPT (t)'!M15/'CPT (t-1)'!M15-1),"")</f>
        <v/>
      </c>
      <c r="N15" s="266" t="str">
        <f>IFERROR(IF('CPT (t-1)'!N15=0,0,'CPT (t)'!N15/'CPT (t-1)'!N15-1),"")</f>
        <v/>
      </c>
      <c r="O15" s="266" t="str">
        <f>IFERROR(IF('CPT (t-1)'!O15=0,0,'CPT (t)'!O15/'CPT (t-1)'!O15-1),"")</f>
        <v/>
      </c>
      <c r="P15" s="266" t="str">
        <f>IFERROR(IF('CPT (t-1)'!P15=0,0,'CPT (t)'!P15/'CPT (t-1)'!P15-1),"")</f>
        <v/>
      </c>
      <c r="Q15" s="266" t="str">
        <f>IFERROR(IF('CPT (t-1)'!Q15=0,0,'CPT (t)'!Q15/'CPT (t-1)'!Q15-1),"")</f>
        <v/>
      </c>
      <c r="R15" s="266" t="str">
        <f>IFERROR(IF('CPT (t-1)'!R15=0,0,'CPT (t)'!R15/'CPT (t-1)'!R15-1),"")</f>
        <v/>
      </c>
      <c r="S15" s="266" t="str">
        <f>IFERROR(IF('CPT (t-1)'!S15=0,0,'CPT (t)'!S15/'CPT (t-1)'!S15-1),"")</f>
        <v/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 t="str">
        <f>IFERROR(IF('CPT (t-1)'!G16=0,0,'CPT (t)'!G16/'CPT (t-1)'!G16-1),"")</f>
        <v/>
      </c>
      <c r="H16" s="266" t="str">
        <f>IFERROR(IF('CPT (t-1)'!H16=0,0,'CPT (t)'!H16/'CPT (t-1)'!H16-1),"")</f>
        <v/>
      </c>
      <c r="I16" s="266" t="str">
        <f>IFERROR(IF('CPT (t-1)'!I16=0,0,'CPT (t)'!I16/'CPT (t-1)'!I16-1),"")</f>
        <v/>
      </c>
      <c r="J16" s="266" t="str">
        <f>IFERROR(IF('CPT (t-1)'!J16=0,0,'CPT (t)'!J16/'CPT (t-1)'!J16-1),"")</f>
        <v/>
      </c>
      <c r="K16" s="266" t="str">
        <f>IFERROR(IF('CPT (t-1)'!K16=0,0,'CPT (t)'!K16/'CPT (t-1)'!K16-1),"")</f>
        <v/>
      </c>
      <c r="L16" s="266" t="str">
        <f>IFERROR(IF('CPT (t-1)'!L16=0,0,'CPT (t)'!L16/'CPT (t-1)'!L16-1),"")</f>
        <v/>
      </c>
      <c r="M16" s="266" t="str">
        <f>IFERROR(IF('CPT (t-1)'!M16=0,0,'CPT (t)'!M16/'CPT (t-1)'!M16-1),"")</f>
        <v/>
      </c>
      <c r="N16" s="266" t="str">
        <f>IFERROR(IF('CPT (t-1)'!N16=0,0,'CPT (t)'!N16/'CPT (t-1)'!N16-1),"")</f>
        <v/>
      </c>
      <c r="O16" s="266" t="str">
        <f>IFERROR(IF('CPT (t-1)'!O16=0,0,'CPT (t)'!O16/'CPT (t-1)'!O16-1),"")</f>
        <v/>
      </c>
      <c r="P16" s="266" t="str">
        <f>IFERROR(IF('CPT (t-1)'!P16=0,0,'CPT (t)'!P16/'CPT (t-1)'!P16-1),"")</f>
        <v/>
      </c>
      <c r="Q16" s="266" t="str">
        <f>IFERROR(IF('CPT (t-1)'!Q16=0,0,'CPT (t)'!Q16/'CPT (t-1)'!Q16-1),"")</f>
        <v/>
      </c>
      <c r="R16" s="266" t="str">
        <f>IFERROR(IF('CPT (t-1)'!R16=0,0,'CPT (t)'!R16/'CPT (t-1)'!R16-1),"")</f>
        <v/>
      </c>
      <c r="S16" s="266" t="str">
        <f>IFERROR(IF('CPT (t-1)'!S16=0,0,'CPT (t)'!S16/'CPT (t-1)'!S16-1),"")</f>
        <v/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 t="str">
        <f>IFERROR(IF('CPT (t-1)'!G17=0,0,'CPT (t)'!G17/'CPT (t-1)'!G17-1),"")</f>
        <v/>
      </c>
      <c r="H17" s="266" t="str">
        <f>IFERROR(IF('CPT (t-1)'!H17=0,0,'CPT (t)'!H17/'CPT (t-1)'!H17-1),"")</f>
        <v/>
      </c>
      <c r="I17" s="266" t="str">
        <f>IFERROR(IF('CPT (t-1)'!I17=0,0,'CPT (t)'!I17/'CPT (t-1)'!I17-1),"")</f>
        <v/>
      </c>
      <c r="J17" s="266" t="str">
        <f>IFERROR(IF('CPT (t-1)'!J17=0,0,'CPT (t)'!J17/'CPT (t-1)'!J17-1),"")</f>
        <v/>
      </c>
      <c r="K17" s="266" t="str">
        <f>IFERROR(IF('CPT (t-1)'!K17=0,0,'CPT (t)'!K17/'CPT (t-1)'!K17-1),"")</f>
        <v/>
      </c>
      <c r="L17" s="266" t="str">
        <f>IFERROR(IF('CPT (t-1)'!L17=0,0,'CPT (t)'!L17/'CPT (t-1)'!L17-1),"")</f>
        <v/>
      </c>
      <c r="M17" s="266" t="str">
        <f>IFERROR(IF('CPT (t-1)'!M17=0,0,'CPT (t)'!M17/'CPT (t-1)'!M17-1),"")</f>
        <v/>
      </c>
      <c r="N17" s="266" t="str">
        <f>IFERROR(IF('CPT (t-1)'!N17=0,0,'CPT (t)'!N17/'CPT (t-1)'!N17-1),"")</f>
        <v/>
      </c>
      <c r="O17" s="266" t="str">
        <f>IFERROR(IF('CPT (t-1)'!O17=0,0,'CPT (t)'!O17/'CPT (t-1)'!O17-1),"")</f>
        <v/>
      </c>
      <c r="P17" s="266" t="str">
        <f>IFERROR(IF('CPT (t-1)'!P17=0,0,'CPT (t)'!P17/'CPT (t-1)'!P17-1),"")</f>
        <v/>
      </c>
      <c r="Q17" s="266" t="str">
        <f>IFERROR(IF('CPT (t-1)'!Q17=0,0,'CPT (t)'!Q17/'CPT (t-1)'!Q17-1),"")</f>
        <v/>
      </c>
      <c r="R17" s="266" t="str">
        <f>IFERROR(IF('CPT (t-1)'!R17=0,0,'CPT (t)'!R17/'CPT (t-1)'!R17-1),"")</f>
        <v/>
      </c>
      <c r="S17" s="266" t="str">
        <f>IFERROR(IF('CPT (t-1)'!S17=0,0,'CPT (t)'!S17/'CPT (t-1)'!S17-1),"")</f>
        <v/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 t="str">
        <f>IFERROR(IF('CPT (t-1)'!G18=0,0,'CPT (t)'!G18/'CPT (t-1)'!G18-1),"")</f>
        <v/>
      </c>
      <c r="H18" s="266" t="str">
        <f>IFERROR(IF('CPT (t-1)'!H18=0,0,'CPT (t)'!H18/'CPT (t-1)'!H18-1),"")</f>
        <v/>
      </c>
      <c r="I18" s="266" t="str">
        <f>IFERROR(IF('CPT (t-1)'!I18=0,0,'CPT (t)'!I18/'CPT (t-1)'!I18-1),"")</f>
        <v/>
      </c>
      <c r="J18" s="266" t="str">
        <f>IFERROR(IF('CPT (t-1)'!J18=0,0,'CPT (t)'!J18/'CPT (t-1)'!J18-1),"")</f>
        <v/>
      </c>
      <c r="K18" s="266" t="str">
        <f>IFERROR(IF('CPT (t-1)'!K18=0,0,'CPT (t)'!K18/'CPT (t-1)'!K18-1),"")</f>
        <v/>
      </c>
      <c r="L18" s="266" t="str">
        <f>IFERROR(IF('CPT (t-1)'!L18=0,0,'CPT (t)'!L18/'CPT (t-1)'!L18-1),"")</f>
        <v/>
      </c>
      <c r="M18" s="266" t="str">
        <f>IFERROR(IF('CPT (t-1)'!M18=0,0,'CPT (t)'!M18/'CPT (t-1)'!M18-1),"")</f>
        <v/>
      </c>
      <c r="N18" s="266" t="str">
        <f>IFERROR(IF('CPT (t-1)'!N18=0,0,'CPT (t)'!N18/'CPT (t-1)'!N18-1),"")</f>
        <v/>
      </c>
      <c r="O18" s="266" t="str">
        <f>IFERROR(IF('CPT (t-1)'!O18=0,0,'CPT (t)'!O18/'CPT (t-1)'!O18-1),"")</f>
        <v/>
      </c>
      <c r="P18" s="266" t="str">
        <f>IFERROR(IF('CPT (t-1)'!P18=0,0,'CPT (t)'!P18/'CPT (t-1)'!P18-1),"")</f>
        <v/>
      </c>
      <c r="Q18" s="266" t="str">
        <f>IFERROR(IF('CPT (t-1)'!Q18=0,0,'CPT (t)'!Q18/'CPT (t-1)'!Q18-1),"")</f>
        <v/>
      </c>
      <c r="R18" s="266" t="str">
        <f>IFERROR(IF('CPT (t-1)'!R18=0,0,'CPT (t)'!R18/'CPT (t-1)'!R18-1),"")</f>
        <v/>
      </c>
      <c r="S18" s="266" t="str">
        <f>IFERROR(IF('CPT (t-1)'!S18=0,0,'CPT (t)'!S18/'CPT (t-1)'!S18-1),"")</f>
        <v/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 t="str">
        <f>IFERROR(IF('CPT (t-1)'!G19=0,0,'CPT (t)'!G19/'CPT (t-1)'!G19-1),"")</f>
        <v/>
      </c>
      <c r="H19" s="266" t="str">
        <f>IFERROR(IF('CPT (t-1)'!H19=0,0,'CPT (t)'!H19/'CPT (t-1)'!H19-1),"")</f>
        <v/>
      </c>
      <c r="I19" s="266" t="str">
        <f>IFERROR(IF('CPT (t-1)'!I19=0,0,'CPT (t)'!I19/'CPT (t-1)'!I19-1),"")</f>
        <v/>
      </c>
      <c r="J19" s="266" t="str">
        <f>IFERROR(IF('CPT (t-1)'!J19=0,0,'CPT (t)'!J19/'CPT (t-1)'!J19-1),"")</f>
        <v/>
      </c>
      <c r="K19" s="266" t="str">
        <f>IFERROR(IF('CPT (t-1)'!K19=0,0,'CPT (t)'!K19/'CPT (t-1)'!K19-1),"")</f>
        <v/>
      </c>
      <c r="L19" s="266" t="str">
        <f>IFERROR(IF('CPT (t-1)'!L19=0,0,'CPT (t)'!L19/'CPT (t-1)'!L19-1),"")</f>
        <v/>
      </c>
      <c r="M19" s="266" t="str">
        <f>IFERROR(IF('CPT (t-1)'!M19=0,0,'CPT (t)'!M19/'CPT (t-1)'!M19-1),"")</f>
        <v/>
      </c>
      <c r="N19" s="266" t="str">
        <f>IFERROR(IF('CPT (t-1)'!N19=0,0,'CPT (t)'!N19/'CPT (t-1)'!N19-1),"")</f>
        <v/>
      </c>
      <c r="O19" s="266" t="str">
        <f>IFERROR(IF('CPT (t-1)'!O19=0,0,'CPT (t)'!O19/'CPT (t-1)'!O19-1),"")</f>
        <v/>
      </c>
      <c r="P19" s="266" t="str">
        <f>IFERROR(IF('CPT (t-1)'!P19=0,0,'CPT (t)'!P19/'CPT (t-1)'!P19-1),"")</f>
        <v/>
      </c>
      <c r="Q19" s="266" t="str">
        <f>IFERROR(IF('CPT (t-1)'!Q19=0,0,'CPT (t)'!Q19/'CPT (t-1)'!Q19-1),"")</f>
        <v/>
      </c>
      <c r="R19" s="266" t="str">
        <f>IFERROR(IF('CPT (t-1)'!R19=0,0,'CPT (t)'!R19/'CPT (t-1)'!R19-1),"")</f>
        <v/>
      </c>
      <c r="S19" s="266" t="str">
        <f>IFERROR(IF('CPT (t-1)'!S19=0,0,'CPT (t)'!S19/'CPT (t-1)'!S19-1),"")</f>
        <v/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 t="str">
        <f>IFERROR(IF('CPT (t-1)'!G20=0,0,'CPT (t)'!G20/'CPT (t-1)'!G20-1),"")</f>
        <v/>
      </c>
      <c r="H20" s="266" t="str">
        <f>IFERROR(IF('CPT (t-1)'!H20=0,0,'CPT (t)'!H20/'CPT (t-1)'!H20-1),"")</f>
        <v/>
      </c>
      <c r="I20" s="266" t="str">
        <f>IFERROR(IF('CPT (t-1)'!I20=0,0,'CPT (t)'!I20/'CPT (t-1)'!I20-1),"")</f>
        <v/>
      </c>
      <c r="J20" s="266" t="str">
        <f>IFERROR(IF('CPT (t-1)'!J20=0,0,'CPT (t)'!J20/'CPT (t-1)'!J20-1),"")</f>
        <v/>
      </c>
      <c r="K20" s="266" t="str">
        <f>IFERROR(IF('CPT (t-1)'!K20=0,0,'CPT (t)'!K20/'CPT (t-1)'!K20-1),"")</f>
        <v/>
      </c>
      <c r="L20" s="266" t="str">
        <f>IFERROR(IF('CPT (t-1)'!L20=0,0,'CPT (t)'!L20/'CPT (t-1)'!L20-1),"")</f>
        <v/>
      </c>
      <c r="M20" s="266" t="str">
        <f>IFERROR(IF('CPT (t-1)'!M20=0,0,'CPT (t)'!M20/'CPT (t-1)'!M20-1),"")</f>
        <v/>
      </c>
      <c r="N20" s="266" t="str">
        <f>IFERROR(IF('CPT (t-1)'!N20=0,0,'CPT (t)'!N20/'CPT (t-1)'!N20-1),"")</f>
        <v/>
      </c>
      <c r="O20" s="266" t="str">
        <f>IFERROR(IF('CPT (t-1)'!O20=0,0,'CPT (t)'!O20/'CPT (t-1)'!O20-1),"")</f>
        <v/>
      </c>
      <c r="P20" s="266" t="str">
        <f>IFERROR(IF('CPT (t-1)'!P20=0,0,'CPT (t)'!P20/'CPT (t-1)'!P20-1),"")</f>
        <v/>
      </c>
      <c r="Q20" s="266" t="str">
        <f>IFERROR(IF('CPT (t-1)'!Q20=0,0,'CPT (t)'!Q20/'CPT (t-1)'!Q20-1),"")</f>
        <v/>
      </c>
      <c r="R20" s="266" t="str">
        <f>IFERROR(IF('CPT (t-1)'!R20=0,0,'CPT (t)'!R20/'CPT (t-1)'!R20-1),"")</f>
        <v/>
      </c>
      <c r="S20" s="266" t="str">
        <f>IFERROR(IF('CPT (t-1)'!S20=0,0,'CPT (t)'!S20/'CPT (t-1)'!S20-1),"")</f>
        <v/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 t="str">
        <f>IFERROR(IF('CPT (t-1)'!G21=0,0,'CPT (t)'!G21/'CPT (t-1)'!G21-1),"")</f>
        <v/>
      </c>
      <c r="H21" s="266" t="str">
        <f>IFERROR(IF('CPT (t-1)'!H21=0,0,'CPT (t)'!H21/'CPT (t-1)'!H21-1),"")</f>
        <v/>
      </c>
      <c r="I21" s="266" t="str">
        <f>IFERROR(IF('CPT (t-1)'!I21=0,0,'CPT (t)'!I21/'CPT (t-1)'!I21-1),"")</f>
        <v/>
      </c>
      <c r="J21" s="266" t="str">
        <f>IFERROR(IF('CPT (t-1)'!J21=0,0,'CPT (t)'!J21/'CPT (t-1)'!J21-1),"")</f>
        <v/>
      </c>
      <c r="K21" s="266" t="str">
        <f>IFERROR(IF('CPT (t-1)'!K21=0,0,'CPT (t)'!K21/'CPT (t-1)'!K21-1),"")</f>
        <v/>
      </c>
      <c r="L21" s="266" t="str">
        <f>IFERROR(IF('CPT (t-1)'!L21=0,0,'CPT (t)'!L21/'CPT (t-1)'!L21-1),"")</f>
        <v/>
      </c>
      <c r="M21" s="266" t="str">
        <f>IFERROR(IF('CPT (t-1)'!M21=0,0,'CPT (t)'!M21/'CPT (t-1)'!M21-1),"")</f>
        <v/>
      </c>
      <c r="N21" s="266" t="str">
        <f>IFERROR(IF('CPT (t-1)'!N21=0,0,'CPT (t)'!N21/'CPT (t-1)'!N21-1),"")</f>
        <v/>
      </c>
      <c r="O21" s="266" t="str">
        <f>IFERROR(IF('CPT (t-1)'!O21=0,0,'CPT (t)'!O21/'CPT (t-1)'!O21-1),"")</f>
        <v/>
      </c>
      <c r="P21" s="266" t="str">
        <f>IFERROR(IF('CPT (t-1)'!P21=0,0,'CPT (t)'!P21/'CPT (t-1)'!P21-1),"")</f>
        <v/>
      </c>
      <c r="Q21" s="266" t="str">
        <f>IFERROR(IF('CPT (t-1)'!Q21=0,0,'CPT (t)'!Q21/'CPT (t-1)'!Q21-1),"")</f>
        <v/>
      </c>
      <c r="R21" s="266" t="str">
        <f>IFERROR(IF('CPT (t-1)'!R21=0,0,'CPT (t)'!R21/'CPT (t-1)'!R21-1),"")</f>
        <v/>
      </c>
      <c r="S21" s="266" t="str">
        <f>IFERROR(IF('CPT (t-1)'!S21=0,0,'CPT (t)'!S21/'CPT (t-1)'!S21-1),"")</f>
        <v/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 t="str">
        <f>IFERROR(IF('CPT (t-1)'!G22=0,0,'CPT (t)'!G22/'CPT (t-1)'!G22-1),"")</f>
        <v/>
      </c>
      <c r="H22" s="266" t="str">
        <f>IFERROR(IF('CPT (t-1)'!H22=0,0,'CPT (t)'!H22/'CPT (t-1)'!H22-1),"")</f>
        <v/>
      </c>
      <c r="I22" s="266" t="str">
        <f>IFERROR(IF('CPT (t-1)'!I22=0,0,'CPT (t)'!I22/'CPT (t-1)'!I22-1),"")</f>
        <v/>
      </c>
      <c r="J22" s="266" t="str">
        <f>IFERROR(IF('CPT (t-1)'!J22=0,0,'CPT (t)'!J22/'CPT (t-1)'!J22-1),"")</f>
        <v/>
      </c>
      <c r="K22" s="266" t="str">
        <f>IFERROR(IF('CPT (t-1)'!K22=0,0,'CPT (t)'!K22/'CPT (t-1)'!K22-1),"")</f>
        <v/>
      </c>
      <c r="L22" s="266" t="str">
        <f>IFERROR(IF('CPT (t-1)'!L22=0,0,'CPT (t)'!L22/'CPT (t-1)'!L22-1),"")</f>
        <v/>
      </c>
      <c r="M22" s="266" t="str">
        <f>IFERROR(IF('CPT (t-1)'!M22=0,0,'CPT (t)'!M22/'CPT (t-1)'!M22-1),"")</f>
        <v/>
      </c>
      <c r="N22" s="266" t="str">
        <f>IFERROR(IF('CPT (t-1)'!N22=0,0,'CPT (t)'!N22/'CPT (t-1)'!N22-1),"")</f>
        <v/>
      </c>
      <c r="O22" s="266" t="str">
        <f>IFERROR(IF('CPT (t-1)'!O22=0,0,'CPT (t)'!O22/'CPT (t-1)'!O22-1),"")</f>
        <v/>
      </c>
      <c r="P22" s="266" t="str">
        <f>IFERROR(IF('CPT (t-1)'!P22=0,0,'CPT (t)'!P22/'CPT (t-1)'!P22-1),"")</f>
        <v/>
      </c>
      <c r="Q22" s="266" t="str">
        <f>IFERROR(IF('CPT (t-1)'!Q22=0,0,'CPT (t)'!Q22/'CPT (t-1)'!Q22-1),"")</f>
        <v/>
      </c>
      <c r="R22" s="266" t="str">
        <f>IFERROR(IF('CPT (t-1)'!R22=0,0,'CPT (t)'!R22/'CPT (t-1)'!R22-1),"")</f>
        <v/>
      </c>
      <c r="S22" s="266" t="str">
        <f>IFERROR(IF('CPT (t-1)'!S22=0,0,'CPT (t)'!S22/'CPT (t-1)'!S22-1),"")</f>
        <v/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 t="str">
        <f>IFERROR(IF('CPT (t-1)'!G23=0,0,'CPT (t)'!G23/'CPT (t-1)'!G23-1),"")</f>
        <v/>
      </c>
      <c r="H23" s="266" t="str">
        <f>IFERROR(IF('CPT (t-1)'!H23=0,0,'CPT (t)'!H23/'CPT (t-1)'!H23-1),"")</f>
        <v/>
      </c>
      <c r="I23" s="266" t="str">
        <f>IFERROR(IF('CPT (t-1)'!I23=0,0,'CPT (t)'!I23/'CPT (t-1)'!I23-1),"")</f>
        <v/>
      </c>
      <c r="J23" s="266" t="str">
        <f>IFERROR(IF('CPT (t-1)'!J23=0,0,'CPT (t)'!J23/'CPT (t-1)'!J23-1),"")</f>
        <v/>
      </c>
      <c r="K23" s="266" t="str">
        <f>IFERROR(IF('CPT (t-1)'!K23=0,0,'CPT (t)'!K23/'CPT (t-1)'!K23-1),"")</f>
        <v/>
      </c>
      <c r="L23" s="266" t="str">
        <f>IFERROR(IF('CPT (t-1)'!L23=0,0,'CPT (t)'!L23/'CPT (t-1)'!L23-1),"")</f>
        <v/>
      </c>
      <c r="M23" s="266" t="str">
        <f>IFERROR(IF('CPT (t-1)'!M23=0,0,'CPT (t)'!M23/'CPT (t-1)'!M23-1),"")</f>
        <v/>
      </c>
      <c r="N23" s="266" t="str">
        <f>IFERROR(IF('CPT (t-1)'!N23=0,0,'CPT (t)'!N23/'CPT (t-1)'!N23-1),"")</f>
        <v/>
      </c>
      <c r="O23" s="266" t="str">
        <f>IFERROR(IF('CPT (t-1)'!O23=0,0,'CPT (t)'!O23/'CPT (t-1)'!O23-1),"")</f>
        <v/>
      </c>
      <c r="P23" s="266" t="str">
        <f>IFERROR(IF('CPT (t-1)'!P23=0,0,'CPT (t)'!P23/'CPT (t-1)'!P23-1),"")</f>
        <v/>
      </c>
      <c r="Q23" s="266" t="str">
        <f>IFERROR(IF('CPT (t-1)'!Q23=0,0,'CPT (t)'!Q23/'CPT (t-1)'!Q23-1),"")</f>
        <v/>
      </c>
      <c r="R23" s="266" t="str">
        <f>IFERROR(IF('CPT (t-1)'!R23=0,0,'CPT (t)'!R23/'CPT (t-1)'!R23-1),"")</f>
        <v/>
      </c>
      <c r="S23" s="266" t="str">
        <f>IFERROR(IF('CPT (t-1)'!S23=0,0,'CPT (t)'!S23/'CPT (t-1)'!S23-1),"")</f>
        <v/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 t="str">
        <f>IFERROR(IF('CPT (t-1)'!G24=0,0,'CPT (t)'!G24/'CPT (t-1)'!G24-1),"")</f>
        <v/>
      </c>
      <c r="H24" s="266" t="str">
        <f>IFERROR(IF('CPT (t-1)'!H24=0,0,'CPT (t)'!H24/'CPT (t-1)'!H24-1),"")</f>
        <v/>
      </c>
      <c r="I24" s="266" t="str">
        <f>IFERROR(IF('CPT (t-1)'!I24=0,0,'CPT (t)'!I24/'CPT (t-1)'!I24-1),"")</f>
        <v/>
      </c>
      <c r="J24" s="266" t="str">
        <f>IFERROR(IF('CPT (t-1)'!J24=0,0,'CPT (t)'!J24/'CPT (t-1)'!J24-1),"")</f>
        <v/>
      </c>
      <c r="K24" s="266" t="str">
        <f>IFERROR(IF('CPT (t-1)'!K24=0,0,'CPT (t)'!K24/'CPT (t-1)'!K24-1),"")</f>
        <v/>
      </c>
      <c r="L24" s="266" t="str">
        <f>IFERROR(IF('CPT (t-1)'!L24=0,0,'CPT (t)'!L24/'CPT (t-1)'!L24-1),"")</f>
        <v/>
      </c>
      <c r="M24" s="266" t="str">
        <f>IFERROR(IF('CPT (t-1)'!M24=0,0,'CPT (t)'!M24/'CPT (t-1)'!M24-1),"")</f>
        <v/>
      </c>
      <c r="N24" s="266" t="str">
        <f>IFERROR(IF('CPT (t-1)'!N24=0,0,'CPT (t)'!N24/'CPT (t-1)'!N24-1),"")</f>
        <v/>
      </c>
      <c r="O24" s="266" t="str">
        <f>IFERROR(IF('CPT (t-1)'!O24=0,0,'CPT (t)'!O24/'CPT (t-1)'!O24-1),"")</f>
        <v/>
      </c>
      <c r="P24" s="266" t="str">
        <f>IFERROR(IF('CPT (t-1)'!P24=0,0,'CPT (t)'!P24/'CPT (t-1)'!P24-1),"")</f>
        <v/>
      </c>
      <c r="Q24" s="266" t="str">
        <f>IFERROR(IF('CPT (t-1)'!Q24=0,0,'CPT (t)'!Q24/'CPT (t-1)'!Q24-1),"")</f>
        <v/>
      </c>
      <c r="R24" s="266" t="str">
        <f>IFERROR(IF('CPT (t-1)'!R24=0,0,'CPT (t)'!R24/'CPT (t-1)'!R24-1),"")</f>
        <v/>
      </c>
      <c r="S24" s="266" t="str">
        <f>IFERROR(IF('CPT (t-1)'!S24=0,0,'CPT (t)'!S24/'CPT (t-1)'!S24-1),"")</f>
        <v/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 t="str">
        <f>IFERROR(IF('CPT (t-1)'!G25=0,0,'CPT (t)'!G25/'CPT (t-1)'!G25-1),"")</f>
        <v/>
      </c>
      <c r="H25" s="266" t="str">
        <f>IFERROR(IF('CPT (t-1)'!H25=0,0,'CPT (t)'!H25/'CPT (t-1)'!H25-1),"")</f>
        <v/>
      </c>
      <c r="I25" s="266" t="str">
        <f>IFERROR(IF('CPT (t-1)'!I25=0,0,'CPT (t)'!I25/'CPT (t-1)'!I25-1),"")</f>
        <v/>
      </c>
      <c r="J25" s="266" t="str">
        <f>IFERROR(IF('CPT (t-1)'!J25=0,0,'CPT (t)'!J25/'CPT (t-1)'!J25-1),"")</f>
        <v/>
      </c>
      <c r="K25" s="266" t="str">
        <f>IFERROR(IF('CPT (t-1)'!K25=0,0,'CPT (t)'!K25/'CPT (t-1)'!K25-1),"")</f>
        <v/>
      </c>
      <c r="L25" s="266" t="str">
        <f>IFERROR(IF('CPT (t-1)'!L25=0,0,'CPT (t)'!L25/'CPT (t-1)'!L25-1),"")</f>
        <v/>
      </c>
      <c r="M25" s="266" t="str">
        <f>IFERROR(IF('CPT (t-1)'!M25=0,0,'CPT (t)'!M25/'CPT (t-1)'!M25-1),"")</f>
        <v/>
      </c>
      <c r="N25" s="266" t="str">
        <f>IFERROR(IF('CPT (t-1)'!N25=0,0,'CPT (t)'!N25/'CPT (t-1)'!N25-1),"")</f>
        <v/>
      </c>
      <c r="O25" s="266" t="str">
        <f>IFERROR(IF('CPT (t-1)'!O25=0,0,'CPT (t)'!O25/'CPT (t-1)'!O25-1),"")</f>
        <v/>
      </c>
      <c r="P25" s="266" t="str">
        <f>IFERROR(IF('CPT (t-1)'!P25=0,0,'CPT (t)'!P25/'CPT (t-1)'!P25-1),"")</f>
        <v/>
      </c>
      <c r="Q25" s="266" t="str">
        <f>IFERROR(IF('CPT (t-1)'!Q25=0,0,'CPT (t)'!Q25/'CPT (t-1)'!Q25-1),"")</f>
        <v/>
      </c>
      <c r="R25" s="266" t="str">
        <f>IFERROR(IF('CPT (t-1)'!R25=0,0,'CPT (t)'!R25/'CPT (t-1)'!R25-1),"")</f>
        <v/>
      </c>
      <c r="S25" s="266" t="str">
        <f>IFERROR(IF('CPT (t-1)'!S25=0,0,'CPT (t)'!S25/'CPT (t-1)'!S25-1),"")</f>
        <v/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 t="str">
        <f>IFERROR(IF('CPT (t-1)'!G26=0,0,'CPT (t)'!G26/'CPT (t-1)'!G26-1),"")</f>
        <v/>
      </c>
      <c r="H26" s="266" t="str">
        <f>IFERROR(IF('CPT (t-1)'!H26=0,0,'CPT (t)'!H26/'CPT (t-1)'!H26-1),"")</f>
        <v/>
      </c>
      <c r="I26" s="266" t="str">
        <f>IFERROR(IF('CPT (t-1)'!I26=0,0,'CPT (t)'!I26/'CPT (t-1)'!I26-1),"")</f>
        <v/>
      </c>
      <c r="J26" s="266" t="str">
        <f>IFERROR(IF('CPT (t-1)'!J26=0,0,'CPT (t)'!J26/'CPT (t-1)'!J26-1),"")</f>
        <v/>
      </c>
      <c r="K26" s="266" t="str">
        <f>IFERROR(IF('CPT (t-1)'!K26=0,0,'CPT (t)'!K26/'CPT (t-1)'!K26-1),"")</f>
        <v/>
      </c>
      <c r="L26" s="266" t="str">
        <f>IFERROR(IF('CPT (t-1)'!L26=0,0,'CPT (t)'!L26/'CPT (t-1)'!L26-1),"")</f>
        <v/>
      </c>
      <c r="M26" s="266" t="str">
        <f>IFERROR(IF('CPT (t-1)'!M26=0,0,'CPT (t)'!M26/'CPT (t-1)'!M26-1),"")</f>
        <v/>
      </c>
      <c r="N26" s="266" t="str">
        <f>IFERROR(IF('CPT (t-1)'!N26=0,0,'CPT (t)'!N26/'CPT (t-1)'!N26-1),"")</f>
        <v/>
      </c>
      <c r="O26" s="266" t="str">
        <f>IFERROR(IF('CPT (t-1)'!O26=0,0,'CPT (t)'!O26/'CPT (t-1)'!O26-1),"")</f>
        <v/>
      </c>
      <c r="P26" s="266" t="str">
        <f>IFERROR(IF('CPT (t-1)'!P26=0,0,'CPT (t)'!P26/'CPT (t-1)'!P26-1),"")</f>
        <v/>
      </c>
      <c r="Q26" s="266" t="str">
        <f>IFERROR(IF('CPT (t-1)'!Q26=0,0,'CPT (t)'!Q26/'CPT (t-1)'!Q26-1),"")</f>
        <v/>
      </c>
      <c r="R26" s="266" t="str">
        <f>IFERROR(IF('CPT (t-1)'!R26=0,0,'CPT (t)'!R26/'CPT (t-1)'!R26-1),"")</f>
        <v/>
      </c>
      <c r="S26" s="266" t="str">
        <f>IFERROR(IF('CPT (t-1)'!S26=0,0,'CPT (t)'!S26/'CPT (t-1)'!S26-1),"")</f>
        <v/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>
        <f>IFERROR(IF('CPT (t-1)'!G27=0,0,'CPT (t)'!G27/'CPT (t-1)'!G27-1),"")</f>
        <v>0</v>
      </c>
      <c r="H27" s="266">
        <f>IFERROR(IF('CPT (t-1)'!H27=0,0,'CPT (t)'!H27/'CPT (t-1)'!H27-1),"")</f>
        <v>0</v>
      </c>
      <c r="I27" s="266">
        <f>IFERROR(IF('CPT (t-1)'!I27=0,0,'CPT (t)'!I27/'CPT (t-1)'!I27-1),"")</f>
        <v>0</v>
      </c>
      <c r="J27" s="266">
        <f>IFERROR(IF('CPT (t-1)'!J27=0,0,'CPT (t)'!J27/'CPT (t-1)'!J27-1),"")</f>
        <v>0</v>
      </c>
      <c r="K27" s="266">
        <f>IFERROR(IF('CPT (t-1)'!K27=0,0,'CPT (t)'!K27/'CPT (t-1)'!K27-1),"")</f>
        <v>0</v>
      </c>
      <c r="L27" s="266">
        <f>IFERROR(IF('CPT (t-1)'!L27=0,0,'CPT (t)'!L27/'CPT (t-1)'!L27-1),"")</f>
        <v>0</v>
      </c>
      <c r="M27" s="266">
        <f>IFERROR(IF('CPT (t-1)'!M27=0,0,'CPT (t)'!M27/'CPT (t-1)'!M27-1),"")</f>
        <v>0</v>
      </c>
      <c r="N27" s="266">
        <f>IFERROR(IF('CPT (t-1)'!N27=0,0,'CPT (t)'!N27/'CPT (t-1)'!N27-1),"")</f>
        <v>0</v>
      </c>
      <c r="O27" s="266">
        <f>IFERROR(IF('CPT (t-1)'!O27=0,0,'CPT (t)'!O27/'CPT (t-1)'!O27-1),"")</f>
        <v>0</v>
      </c>
      <c r="P27" s="266">
        <f>IFERROR(IF('CPT (t-1)'!P27=0,0,'CPT (t)'!P27/'CPT (t-1)'!P27-1),"")</f>
        <v>0</v>
      </c>
      <c r="Q27" s="266">
        <f>IFERROR(IF('CPT (t-1)'!Q27=0,0,'CPT (t)'!Q27/'CPT (t-1)'!Q27-1),"")</f>
        <v>0</v>
      </c>
      <c r="R27" s="266">
        <f>IFERROR(IF('CPT (t-1)'!R27=0,0,'CPT (t)'!R27/'CPT (t-1)'!R27-1),"")</f>
        <v>0</v>
      </c>
      <c r="S27" s="266">
        <f>IFERROR(IF('CPT (t-1)'!S27=0,0,'CPT (t)'!S27/'CPT (t-1)'!S27-1),"")</f>
        <v>0</v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>
        <f>IFERROR(IF('CPT (t-1)'!G28=0,0,'CPT (t)'!G28/'CPT (t-1)'!G28-1),"")</f>
        <v>0</v>
      </c>
      <c r="H28" s="266">
        <f>IFERROR(IF('CPT (t-1)'!H28=0,0,'CPT (t)'!H28/'CPT (t-1)'!H28-1),"")</f>
        <v>0</v>
      </c>
      <c r="I28" s="266">
        <f>IFERROR(IF('CPT (t-1)'!I28=0,0,'CPT (t)'!I28/'CPT (t-1)'!I28-1),"")</f>
        <v>0</v>
      </c>
      <c r="J28" s="266">
        <f>IFERROR(IF('CPT (t-1)'!J28=0,0,'CPT (t)'!J28/'CPT (t-1)'!J28-1),"")</f>
        <v>0</v>
      </c>
      <c r="K28" s="266">
        <f>IFERROR(IF('CPT (t-1)'!K28=0,0,'CPT (t)'!K28/'CPT (t-1)'!K28-1),"")</f>
        <v>0</v>
      </c>
      <c r="L28" s="266">
        <f>IFERROR(IF('CPT (t-1)'!L28=0,0,'CPT (t)'!L28/'CPT (t-1)'!L28-1),"")</f>
        <v>0</v>
      </c>
      <c r="M28" s="266">
        <f>IFERROR(IF('CPT (t-1)'!M28=0,0,'CPT (t)'!M28/'CPT (t-1)'!M28-1),"")</f>
        <v>0</v>
      </c>
      <c r="N28" s="266">
        <f>IFERROR(IF('CPT (t-1)'!N28=0,0,'CPT (t)'!N28/'CPT (t-1)'!N28-1),"")</f>
        <v>0</v>
      </c>
      <c r="O28" s="266">
        <f>IFERROR(IF('CPT (t-1)'!O28=0,0,'CPT (t)'!O28/'CPT (t-1)'!O28-1),"")</f>
        <v>0</v>
      </c>
      <c r="P28" s="266">
        <f>IFERROR(IF('CPT (t-1)'!P28=0,0,'CPT (t)'!P28/'CPT (t-1)'!P28-1),"")</f>
        <v>0</v>
      </c>
      <c r="Q28" s="266">
        <f>IFERROR(IF('CPT (t-1)'!Q28=0,0,'CPT (t)'!Q28/'CPT (t-1)'!Q28-1),"")</f>
        <v>0</v>
      </c>
      <c r="R28" s="266">
        <f>IFERROR(IF('CPT (t-1)'!R28=0,0,'CPT (t)'!R28/'CPT (t-1)'!R28-1),"")</f>
        <v>0</v>
      </c>
      <c r="S28" s="266">
        <f>IFERROR(IF('CPT (t-1)'!S28=0,0,'CPT (t)'!S28/'CPT (t-1)'!S28-1),"")</f>
        <v>0</v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 t="str">
        <f>IFERROR(IF('CPT (t-1)'!G30=0,0,'CPT (t)'!G30/'CPT (t-1)'!G30-1),"")</f>
        <v/>
      </c>
      <c r="H30" s="266" t="str">
        <f>IFERROR(IF('CPT (t-1)'!H30=0,0,'CPT (t)'!H30/'CPT (t-1)'!H30-1),"")</f>
        <v/>
      </c>
      <c r="I30" s="266" t="str">
        <f>IFERROR(IF('CPT (t-1)'!I30=0,0,'CPT (t)'!I30/'CPT (t-1)'!I30-1),"")</f>
        <v/>
      </c>
      <c r="J30" s="266" t="str">
        <f>IFERROR(IF('CPT (t-1)'!J30=0,0,'CPT (t)'!J30/'CPT (t-1)'!J30-1),"")</f>
        <v/>
      </c>
      <c r="K30" s="266" t="str">
        <f>IFERROR(IF('CPT (t-1)'!K30=0,0,'CPT (t)'!K30/'CPT (t-1)'!K30-1),"")</f>
        <v/>
      </c>
      <c r="L30" s="266" t="str">
        <f>IFERROR(IF('CPT (t-1)'!L30=0,0,'CPT (t)'!L30/'CPT (t-1)'!L30-1),"")</f>
        <v/>
      </c>
      <c r="M30" s="266" t="str">
        <f>IFERROR(IF('CPT (t-1)'!M30=0,0,'CPT (t)'!M30/'CPT (t-1)'!M30-1),"")</f>
        <v/>
      </c>
      <c r="N30" s="266" t="str">
        <f>IFERROR(IF('CPT (t-1)'!N30=0,0,'CPT (t)'!N30/'CPT (t-1)'!N30-1),"")</f>
        <v/>
      </c>
      <c r="O30" s="266" t="str">
        <f>IFERROR(IF('CPT (t-1)'!O30=0,0,'CPT (t)'!O30/'CPT (t-1)'!O30-1),"")</f>
        <v/>
      </c>
      <c r="P30" s="266" t="str">
        <f>IFERROR(IF('CPT (t-1)'!P30=0,0,'CPT (t)'!P30/'CPT (t-1)'!P30-1),"")</f>
        <v/>
      </c>
      <c r="Q30" s="266" t="str">
        <f>IFERROR(IF('CPT (t-1)'!Q30=0,0,'CPT (t)'!Q30/'CPT (t-1)'!Q30-1),"")</f>
        <v/>
      </c>
      <c r="R30" s="266" t="str">
        <f>IFERROR(IF('CPT (t-1)'!R30=0,0,'CPT (t)'!R30/'CPT (t-1)'!R30-1),"")</f>
        <v/>
      </c>
      <c r="S30" s="266" t="str">
        <f>IFERROR(IF('CPT (t-1)'!S30=0,0,'CPT (t)'!S30/'CPT (t-1)'!S30-1),"")</f>
        <v/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 t="str">
        <f>IFERROR(IF('CPT (t-1)'!G31=0,0,'CPT (t)'!G31/'CPT (t-1)'!G31-1),"")</f>
        <v/>
      </c>
      <c r="H31" s="266" t="str">
        <f>IFERROR(IF('CPT (t-1)'!H31=0,0,'CPT (t)'!H31/'CPT (t-1)'!H31-1),"")</f>
        <v/>
      </c>
      <c r="I31" s="266" t="str">
        <f>IFERROR(IF('CPT (t-1)'!I31=0,0,'CPT (t)'!I31/'CPT (t-1)'!I31-1),"")</f>
        <v/>
      </c>
      <c r="J31" s="266" t="str">
        <f>IFERROR(IF('CPT (t-1)'!J31=0,0,'CPT (t)'!J31/'CPT (t-1)'!J31-1),"")</f>
        <v/>
      </c>
      <c r="K31" s="266" t="str">
        <f>IFERROR(IF('CPT (t-1)'!K31=0,0,'CPT (t)'!K31/'CPT (t-1)'!K31-1),"")</f>
        <v/>
      </c>
      <c r="L31" s="266" t="str">
        <f>IFERROR(IF('CPT (t-1)'!L31=0,0,'CPT (t)'!L31/'CPT (t-1)'!L31-1),"")</f>
        <v/>
      </c>
      <c r="M31" s="266" t="str">
        <f>IFERROR(IF('CPT (t-1)'!M31=0,0,'CPT (t)'!M31/'CPT (t-1)'!M31-1),"")</f>
        <v/>
      </c>
      <c r="N31" s="266" t="str">
        <f>IFERROR(IF('CPT (t-1)'!N31=0,0,'CPT (t)'!N31/'CPT (t-1)'!N31-1),"")</f>
        <v/>
      </c>
      <c r="O31" s="266" t="str">
        <f>IFERROR(IF('CPT (t-1)'!O31=0,0,'CPT (t)'!O31/'CPT (t-1)'!O31-1),"")</f>
        <v/>
      </c>
      <c r="P31" s="266" t="str">
        <f>IFERROR(IF('CPT (t-1)'!P31=0,0,'CPT (t)'!P31/'CPT (t-1)'!P31-1),"")</f>
        <v/>
      </c>
      <c r="Q31" s="266" t="str">
        <f>IFERROR(IF('CPT (t-1)'!Q31=0,0,'CPT (t)'!Q31/'CPT (t-1)'!Q31-1),"")</f>
        <v/>
      </c>
      <c r="R31" s="266" t="str">
        <f>IFERROR(IF('CPT (t-1)'!R31=0,0,'CPT (t)'!R31/'CPT (t-1)'!R31-1),"")</f>
        <v/>
      </c>
      <c r="S31" s="266" t="str">
        <f>IFERROR(IF('CPT (t-1)'!S31=0,0,'CPT (t)'!S31/'CPT (t-1)'!S31-1),"")</f>
        <v/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>
        <f>IFERROR(IF('CPT (t-1)'!G32=0,0,'CPT (t)'!G32/'CPT (t-1)'!G32-1),"")</f>
        <v>0</v>
      </c>
      <c r="H32" s="266">
        <f>IFERROR(IF('CPT (t-1)'!H32=0,0,'CPT (t)'!H32/'CPT (t-1)'!H32-1),"")</f>
        <v>0</v>
      </c>
      <c r="I32" s="266">
        <f>IFERROR(IF('CPT (t-1)'!I32=0,0,'CPT (t)'!I32/'CPT (t-1)'!I32-1),"")</f>
        <v>0</v>
      </c>
      <c r="J32" s="266">
        <f>IFERROR(IF('CPT (t-1)'!J32=0,0,'CPT (t)'!J32/'CPT (t-1)'!J32-1),"")</f>
        <v>0</v>
      </c>
      <c r="K32" s="266">
        <f>IFERROR(IF('CPT (t-1)'!K32=0,0,'CPT (t)'!K32/'CPT (t-1)'!K32-1),"")</f>
        <v>0</v>
      </c>
      <c r="L32" s="266">
        <f>IFERROR(IF('CPT (t-1)'!L32=0,0,'CPT (t)'!L32/'CPT (t-1)'!L32-1),"")</f>
        <v>0</v>
      </c>
      <c r="M32" s="266">
        <f>IFERROR(IF('CPT (t-1)'!M32=0,0,'CPT (t)'!M32/'CPT (t-1)'!M32-1),"")</f>
        <v>0</v>
      </c>
      <c r="N32" s="266">
        <f>IFERROR(IF('CPT (t-1)'!N32=0,0,'CPT (t)'!N32/'CPT (t-1)'!N32-1),"")</f>
        <v>0</v>
      </c>
      <c r="O32" s="266">
        <f>IFERROR(IF('CPT (t-1)'!O32=0,0,'CPT (t)'!O32/'CPT (t-1)'!O32-1),"")</f>
        <v>0</v>
      </c>
      <c r="P32" s="266">
        <f>IFERROR(IF('CPT (t-1)'!P32=0,0,'CPT (t)'!P32/'CPT (t-1)'!P32-1),"")</f>
        <v>0</v>
      </c>
      <c r="Q32" s="266">
        <f>IFERROR(IF('CPT (t-1)'!Q32=0,0,'CPT (t)'!Q32/'CPT (t-1)'!Q32-1),"")</f>
        <v>0</v>
      </c>
      <c r="R32" s="266">
        <f>IFERROR(IF('CPT (t-1)'!R32=0,0,'CPT (t)'!R32/'CPT (t-1)'!R32-1),"")</f>
        <v>0</v>
      </c>
      <c r="S32" s="266">
        <f>IFERROR(IF('CPT (t-1)'!S32=0,0,'CPT (t)'!S32/'CPT (t-1)'!S32-1),"")</f>
        <v>0</v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>
        <f>IFERROR(IF('CPT (t-1)'!G33=0,0,'CPT (t)'!G33/'CPT (t-1)'!G33-1),"")</f>
        <v>0</v>
      </c>
      <c r="H33" s="266">
        <f>IFERROR(IF('CPT (t-1)'!H33=0,0,'CPT (t)'!H33/'CPT (t-1)'!H33-1),"")</f>
        <v>0</v>
      </c>
      <c r="I33" s="266">
        <f>IFERROR(IF('CPT (t-1)'!I33=0,0,'CPT (t)'!I33/'CPT (t-1)'!I33-1),"")</f>
        <v>0</v>
      </c>
      <c r="J33" s="266">
        <f>IFERROR(IF('CPT (t-1)'!J33=0,0,'CPT (t)'!J33/'CPT (t-1)'!J33-1),"")</f>
        <v>0</v>
      </c>
      <c r="K33" s="266">
        <f>IFERROR(IF('CPT (t-1)'!K33=0,0,'CPT (t)'!K33/'CPT (t-1)'!K33-1),"")</f>
        <v>0</v>
      </c>
      <c r="L33" s="266">
        <f>IFERROR(IF('CPT (t-1)'!L33=0,0,'CPT (t)'!L33/'CPT (t-1)'!L33-1),"")</f>
        <v>0</v>
      </c>
      <c r="M33" s="266">
        <f>IFERROR(IF('CPT (t-1)'!M33=0,0,'CPT (t)'!M33/'CPT (t-1)'!M33-1),"")</f>
        <v>0</v>
      </c>
      <c r="N33" s="266">
        <f>IFERROR(IF('CPT (t-1)'!N33=0,0,'CPT (t)'!N33/'CPT (t-1)'!N33-1),"")</f>
        <v>0</v>
      </c>
      <c r="O33" s="266">
        <f>IFERROR(IF('CPT (t-1)'!O33=0,0,'CPT (t)'!O33/'CPT (t-1)'!O33-1),"")</f>
        <v>0</v>
      </c>
      <c r="P33" s="266">
        <f>IFERROR(IF('CPT (t-1)'!P33=0,0,'CPT (t)'!P33/'CPT (t-1)'!P33-1),"")</f>
        <v>0</v>
      </c>
      <c r="Q33" s="266">
        <f>IFERROR(IF('CPT (t-1)'!Q33=0,0,'CPT (t)'!Q33/'CPT (t-1)'!Q33-1),"")</f>
        <v>0</v>
      </c>
      <c r="R33" s="266">
        <f>IFERROR(IF('CPT (t-1)'!R33=0,0,'CPT (t)'!R33/'CPT (t-1)'!R33-1),"")</f>
        <v>0</v>
      </c>
      <c r="S33" s="266">
        <f>IFERROR(IF('CPT (t-1)'!S33=0,0,'CPT (t)'!S33/'CPT (t-1)'!S33-1),"")</f>
        <v>0</v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 t="str">
        <f>IFERROR(IF('CPT (t-1)'!G35=0,0,'CPT (t)'!G35/'CPT (t-1)'!G35-1),"")</f>
        <v/>
      </c>
      <c r="H35" s="266" t="str">
        <f>IFERROR(IF('CPT (t-1)'!H35=0,0,'CPT (t)'!H35/'CPT (t-1)'!H35-1),"")</f>
        <v/>
      </c>
      <c r="I35" s="266" t="str">
        <f>IFERROR(IF('CPT (t-1)'!I35=0,0,'CPT (t)'!I35/'CPT (t-1)'!I35-1),"")</f>
        <v/>
      </c>
      <c r="J35" s="266" t="str">
        <f>IFERROR(IF('CPT (t-1)'!J35=0,0,'CPT (t)'!J35/'CPT (t-1)'!J35-1),"")</f>
        <v/>
      </c>
      <c r="K35" s="266" t="str">
        <f>IFERROR(IF('CPT (t-1)'!K35=0,0,'CPT (t)'!K35/'CPT (t-1)'!K35-1),"")</f>
        <v/>
      </c>
      <c r="L35" s="266" t="str">
        <f>IFERROR(IF('CPT (t-1)'!L35=0,0,'CPT (t)'!L35/'CPT (t-1)'!L35-1),"")</f>
        <v/>
      </c>
      <c r="M35" s="266" t="str">
        <f>IFERROR(IF('CPT (t-1)'!M35=0,0,'CPT (t)'!M35/'CPT (t-1)'!M35-1),"")</f>
        <v/>
      </c>
      <c r="N35" s="266" t="str">
        <f>IFERROR(IF('CPT (t-1)'!N35=0,0,'CPT (t)'!N35/'CPT (t-1)'!N35-1),"")</f>
        <v/>
      </c>
      <c r="O35" s="266" t="str">
        <f>IFERROR(IF('CPT (t-1)'!O35=0,0,'CPT (t)'!O35/'CPT (t-1)'!O35-1),"")</f>
        <v/>
      </c>
      <c r="P35" s="266" t="str">
        <f>IFERROR(IF('CPT (t-1)'!P35=0,0,'CPT (t)'!P35/'CPT (t-1)'!P35-1),"")</f>
        <v/>
      </c>
      <c r="Q35" s="266" t="str">
        <f>IFERROR(IF('CPT (t-1)'!Q35=0,0,'CPT (t)'!Q35/'CPT (t-1)'!Q35-1),"")</f>
        <v/>
      </c>
      <c r="R35" s="266" t="str">
        <f>IFERROR(IF('CPT (t-1)'!R35=0,0,'CPT (t)'!R35/'CPT (t-1)'!R35-1),"")</f>
        <v/>
      </c>
      <c r="S35" s="266" t="str">
        <f>IFERROR(IF('CPT (t-1)'!S35=0,0,'CPT (t)'!S35/'CPT (t-1)'!S35-1),"")</f>
        <v/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 t="str">
        <f>IFERROR(IF('CPT (t-1)'!G36=0,0,'CPT (t)'!G36/'CPT (t-1)'!G36-1),"")</f>
        <v/>
      </c>
      <c r="H36" s="266" t="str">
        <f>IFERROR(IF('CPT (t-1)'!H36=0,0,'CPT (t)'!H36/'CPT (t-1)'!H36-1),"")</f>
        <v/>
      </c>
      <c r="I36" s="266" t="str">
        <f>IFERROR(IF('CPT (t-1)'!I36=0,0,'CPT (t)'!I36/'CPT (t-1)'!I36-1),"")</f>
        <v/>
      </c>
      <c r="J36" s="266" t="str">
        <f>IFERROR(IF('CPT (t-1)'!J36=0,0,'CPT (t)'!J36/'CPT (t-1)'!J36-1),"")</f>
        <v/>
      </c>
      <c r="K36" s="266" t="str">
        <f>IFERROR(IF('CPT (t-1)'!K36=0,0,'CPT (t)'!K36/'CPT (t-1)'!K36-1),"")</f>
        <v/>
      </c>
      <c r="L36" s="266" t="str">
        <f>IFERROR(IF('CPT (t-1)'!L36=0,0,'CPT (t)'!L36/'CPT (t-1)'!L36-1),"")</f>
        <v/>
      </c>
      <c r="M36" s="266" t="str">
        <f>IFERROR(IF('CPT (t-1)'!M36=0,0,'CPT (t)'!M36/'CPT (t-1)'!M36-1),"")</f>
        <v/>
      </c>
      <c r="N36" s="266" t="str">
        <f>IFERROR(IF('CPT (t-1)'!N36=0,0,'CPT (t)'!N36/'CPT (t-1)'!N36-1),"")</f>
        <v/>
      </c>
      <c r="O36" s="266" t="str">
        <f>IFERROR(IF('CPT (t-1)'!O36=0,0,'CPT (t)'!O36/'CPT (t-1)'!O36-1),"")</f>
        <v/>
      </c>
      <c r="P36" s="266" t="str">
        <f>IFERROR(IF('CPT (t-1)'!P36=0,0,'CPT (t)'!P36/'CPT (t-1)'!P36-1),"")</f>
        <v/>
      </c>
      <c r="Q36" s="266" t="str">
        <f>IFERROR(IF('CPT (t-1)'!Q36=0,0,'CPT (t)'!Q36/'CPT (t-1)'!Q36-1),"")</f>
        <v/>
      </c>
      <c r="R36" s="266" t="str">
        <f>IFERROR(IF('CPT (t-1)'!R36=0,0,'CPT (t)'!R36/'CPT (t-1)'!R36-1),"")</f>
        <v/>
      </c>
      <c r="S36" s="266" t="str">
        <f>IFERROR(IF('CPT (t-1)'!S36=0,0,'CPT (t)'!S36/'CPT (t-1)'!S36-1),"")</f>
        <v/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 t="str">
        <f>IFERROR(IF('CPT (t-1)'!G37=0,0,'CPT (t)'!G37/'CPT (t-1)'!G37-1),"")</f>
        <v/>
      </c>
      <c r="H37" s="266" t="str">
        <f>IFERROR(IF('CPT (t-1)'!H37=0,0,'CPT (t)'!H37/'CPT (t-1)'!H37-1),"")</f>
        <v/>
      </c>
      <c r="I37" s="266" t="str">
        <f>IFERROR(IF('CPT (t-1)'!I37=0,0,'CPT (t)'!I37/'CPT (t-1)'!I37-1),"")</f>
        <v/>
      </c>
      <c r="J37" s="266" t="str">
        <f>IFERROR(IF('CPT (t-1)'!J37=0,0,'CPT (t)'!J37/'CPT (t-1)'!J37-1),"")</f>
        <v/>
      </c>
      <c r="K37" s="266" t="str">
        <f>IFERROR(IF('CPT (t-1)'!K37=0,0,'CPT (t)'!K37/'CPT (t-1)'!K37-1),"")</f>
        <v/>
      </c>
      <c r="L37" s="266" t="str">
        <f>IFERROR(IF('CPT (t-1)'!L37=0,0,'CPT (t)'!L37/'CPT (t-1)'!L37-1),"")</f>
        <v/>
      </c>
      <c r="M37" s="266" t="str">
        <f>IFERROR(IF('CPT (t-1)'!M37=0,0,'CPT (t)'!M37/'CPT (t-1)'!M37-1),"")</f>
        <v/>
      </c>
      <c r="N37" s="266" t="str">
        <f>IFERROR(IF('CPT (t-1)'!N37=0,0,'CPT (t)'!N37/'CPT (t-1)'!N37-1),"")</f>
        <v/>
      </c>
      <c r="O37" s="266" t="str">
        <f>IFERROR(IF('CPT (t-1)'!O37=0,0,'CPT (t)'!O37/'CPT (t-1)'!O37-1),"")</f>
        <v/>
      </c>
      <c r="P37" s="266" t="str">
        <f>IFERROR(IF('CPT (t-1)'!P37=0,0,'CPT (t)'!P37/'CPT (t-1)'!P37-1),"")</f>
        <v/>
      </c>
      <c r="Q37" s="266" t="str">
        <f>IFERROR(IF('CPT (t-1)'!Q37=0,0,'CPT (t)'!Q37/'CPT (t-1)'!Q37-1),"")</f>
        <v/>
      </c>
      <c r="R37" s="266" t="str">
        <f>IFERROR(IF('CPT (t-1)'!R37=0,0,'CPT (t)'!R37/'CPT (t-1)'!R37-1),"")</f>
        <v/>
      </c>
      <c r="S37" s="266" t="str">
        <f>IFERROR(IF('CPT (t-1)'!S37=0,0,'CPT (t)'!S37/'CPT (t-1)'!S37-1),"")</f>
        <v/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 t="str">
        <f>IFERROR(IF('CPT (t-1)'!G38=0,0,'CPT (t)'!G38/'CPT (t-1)'!G38-1),"")</f>
        <v/>
      </c>
      <c r="H38" s="266" t="str">
        <f>IFERROR(IF('CPT (t-1)'!H38=0,0,'CPT (t)'!H38/'CPT (t-1)'!H38-1),"")</f>
        <v/>
      </c>
      <c r="I38" s="266" t="str">
        <f>IFERROR(IF('CPT (t-1)'!I38=0,0,'CPT (t)'!I38/'CPT (t-1)'!I38-1),"")</f>
        <v/>
      </c>
      <c r="J38" s="266" t="str">
        <f>IFERROR(IF('CPT (t-1)'!J38=0,0,'CPT (t)'!J38/'CPT (t-1)'!J38-1),"")</f>
        <v/>
      </c>
      <c r="K38" s="266" t="str">
        <f>IFERROR(IF('CPT (t-1)'!K38=0,0,'CPT (t)'!K38/'CPT (t-1)'!K38-1),"")</f>
        <v/>
      </c>
      <c r="L38" s="266" t="str">
        <f>IFERROR(IF('CPT (t-1)'!L38=0,0,'CPT (t)'!L38/'CPT (t-1)'!L38-1),"")</f>
        <v/>
      </c>
      <c r="M38" s="266" t="str">
        <f>IFERROR(IF('CPT (t-1)'!M38=0,0,'CPT (t)'!M38/'CPT (t-1)'!M38-1),"")</f>
        <v/>
      </c>
      <c r="N38" s="266" t="str">
        <f>IFERROR(IF('CPT (t-1)'!N38=0,0,'CPT (t)'!N38/'CPT (t-1)'!N38-1),"")</f>
        <v/>
      </c>
      <c r="O38" s="266" t="str">
        <f>IFERROR(IF('CPT (t-1)'!O38=0,0,'CPT (t)'!O38/'CPT (t-1)'!O38-1),"")</f>
        <v/>
      </c>
      <c r="P38" s="266" t="str">
        <f>IFERROR(IF('CPT (t-1)'!P38=0,0,'CPT (t)'!P38/'CPT (t-1)'!P38-1),"")</f>
        <v/>
      </c>
      <c r="Q38" s="266" t="str">
        <f>IFERROR(IF('CPT (t-1)'!Q38=0,0,'CPT (t)'!Q38/'CPT (t-1)'!Q38-1),"")</f>
        <v/>
      </c>
      <c r="R38" s="266" t="str">
        <f>IFERROR(IF('CPT (t-1)'!R38=0,0,'CPT (t)'!R38/'CPT (t-1)'!R38-1),"")</f>
        <v/>
      </c>
      <c r="S38" s="266" t="str">
        <f>IFERROR(IF('CPT (t-1)'!S38=0,0,'CPT (t)'!S38/'CPT (t-1)'!S38-1),"")</f>
        <v/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 t="str">
        <f>IFERROR(IF('CPT (t-1)'!G39=0,0,'CPT (t)'!G39/'CPT (t-1)'!G39-1),"")</f>
        <v/>
      </c>
      <c r="H39" s="266" t="str">
        <f>IFERROR(IF('CPT (t-1)'!H39=0,0,'CPT (t)'!H39/'CPT (t-1)'!H39-1),"")</f>
        <v/>
      </c>
      <c r="I39" s="266" t="str">
        <f>IFERROR(IF('CPT (t-1)'!I39=0,0,'CPT (t)'!I39/'CPT (t-1)'!I39-1),"")</f>
        <v/>
      </c>
      <c r="J39" s="266" t="str">
        <f>IFERROR(IF('CPT (t-1)'!J39=0,0,'CPT (t)'!J39/'CPT (t-1)'!J39-1),"")</f>
        <v/>
      </c>
      <c r="K39" s="266" t="str">
        <f>IFERROR(IF('CPT (t-1)'!K39=0,0,'CPT (t)'!K39/'CPT (t-1)'!K39-1),"")</f>
        <v/>
      </c>
      <c r="L39" s="266" t="str">
        <f>IFERROR(IF('CPT (t-1)'!L39=0,0,'CPT (t)'!L39/'CPT (t-1)'!L39-1),"")</f>
        <v/>
      </c>
      <c r="M39" s="266" t="str">
        <f>IFERROR(IF('CPT (t-1)'!M39=0,0,'CPT (t)'!M39/'CPT (t-1)'!M39-1),"")</f>
        <v/>
      </c>
      <c r="N39" s="266" t="str">
        <f>IFERROR(IF('CPT (t-1)'!N39=0,0,'CPT (t)'!N39/'CPT (t-1)'!N39-1),"")</f>
        <v/>
      </c>
      <c r="O39" s="266" t="str">
        <f>IFERROR(IF('CPT (t-1)'!O39=0,0,'CPT (t)'!O39/'CPT (t-1)'!O39-1),"")</f>
        <v/>
      </c>
      <c r="P39" s="266" t="str">
        <f>IFERROR(IF('CPT (t-1)'!P39=0,0,'CPT (t)'!P39/'CPT (t-1)'!P39-1),"")</f>
        <v/>
      </c>
      <c r="Q39" s="266" t="str">
        <f>IFERROR(IF('CPT (t-1)'!Q39=0,0,'CPT (t)'!Q39/'CPT (t-1)'!Q39-1),"")</f>
        <v/>
      </c>
      <c r="R39" s="266" t="str">
        <f>IFERROR(IF('CPT (t-1)'!R39=0,0,'CPT (t)'!R39/'CPT (t-1)'!R39-1),"")</f>
        <v/>
      </c>
      <c r="S39" s="266" t="str">
        <f>IFERROR(IF('CPT (t-1)'!S39=0,0,'CPT (t)'!S39/'CPT (t-1)'!S39-1),"")</f>
        <v/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 t="str">
        <f>IFERROR(IF('CPT (t-1)'!G40=0,0,'CPT (t)'!G40/'CPT (t-1)'!G40-1),"")</f>
        <v/>
      </c>
      <c r="H40" s="266" t="str">
        <f>IFERROR(IF('CPT (t-1)'!H40=0,0,'CPT (t)'!H40/'CPT (t-1)'!H40-1),"")</f>
        <v/>
      </c>
      <c r="I40" s="266" t="str">
        <f>IFERROR(IF('CPT (t-1)'!I40=0,0,'CPT (t)'!I40/'CPT (t-1)'!I40-1),"")</f>
        <v/>
      </c>
      <c r="J40" s="266" t="str">
        <f>IFERROR(IF('CPT (t-1)'!J40=0,0,'CPT (t)'!J40/'CPT (t-1)'!J40-1),"")</f>
        <v/>
      </c>
      <c r="K40" s="266" t="str">
        <f>IFERROR(IF('CPT (t-1)'!K40=0,0,'CPT (t)'!K40/'CPT (t-1)'!K40-1),"")</f>
        <v/>
      </c>
      <c r="L40" s="266" t="str">
        <f>IFERROR(IF('CPT (t-1)'!L40=0,0,'CPT (t)'!L40/'CPT (t-1)'!L40-1),"")</f>
        <v/>
      </c>
      <c r="M40" s="266" t="str">
        <f>IFERROR(IF('CPT (t-1)'!M40=0,0,'CPT (t)'!M40/'CPT (t-1)'!M40-1),"")</f>
        <v/>
      </c>
      <c r="N40" s="266" t="str">
        <f>IFERROR(IF('CPT (t-1)'!N40=0,0,'CPT (t)'!N40/'CPT (t-1)'!N40-1),"")</f>
        <v/>
      </c>
      <c r="O40" s="266" t="str">
        <f>IFERROR(IF('CPT (t-1)'!O40=0,0,'CPT (t)'!O40/'CPT (t-1)'!O40-1),"")</f>
        <v/>
      </c>
      <c r="P40" s="266" t="str">
        <f>IFERROR(IF('CPT (t-1)'!P40=0,0,'CPT (t)'!P40/'CPT (t-1)'!P40-1),"")</f>
        <v/>
      </c>
      <c r="Q40" s="266" t="str">
        <f>IFERROR(IF('CPT (t-1)'!Q40=0,0,'CPT (t)'!Q40/'CPT (t-1)'!Q40-1),"")</f>
        <v/>
      </c>
      <c r="R40" s="266" t="str">
        <f>IFERROR(IF('CPT (t-1)'!R40=0,0,'CPT (t)'!R40/'CPT (t-1)'!R40-1),"")</f>
        <v/>
      </c>
      <c r="S40" s="266" t="str">
        <f>IFERROR(IF('CPT (t-1)'!S40=0,0,'CPT (t)'!S40/'CPT (t-1)'!S40-1),"")</f>
        <v/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 t="str">
        <f>IFERROR(IF('CPT (t-1)'!G41=0,0,'CPT (t)'!G41/'CPT (t-1)'!G41-1),"")</f>
        <v/>
      </c>
      <c r="H41" s="266" t="str">
        <f>IFERROR(IF('CPT (t-1)'!H41=0,0,'CPT (t)'!H41/'CPT (t-1)'!H41-1),"")</f>
        <v/>
      </c>
      <c r="I41" s="266" t="str">
        <f>IFERROR(IF('CPT (t-1)'!I41=0,0,'CPT (t)'!I41/'CPT (t-1)'!I41-1),"")</f>
        <v/>
      </c>
      <c r="J41" s="266" t="str">
        <f>IFERROR(IF('CPT (t-1)'!J41=0,0,'CPT (t)'!J41/'CPT (t-1)'!J41-1),"")</f>
        <v/>
      </c>
      <c r="K41" s="266" t="str">
        <f>IFERROR(IF('CPT (t-1)'!K41=0,0,'CPT (t)'!K41/'CPT (t-1)'!K41-1),"")</f>
        <v/>
      </c>
      <c r="L41" s="266" t="str">
        <f>IFERROR(IF('CPT (t-1)'!L41=0,0,'CPT (t)'!L41/'CPT (t-1)'!L41-1),"")</f>
        <v/>
      </c>
      <c r="M41" s="266" t="str">
        <f>IFERROR(IF('CPT (t-1)'!M41=0,0,'CPT (t)'!M41/'CPT (t-1)'!M41-1),"")</f>
        <v/>
      </c>
      <c r="N41" s="266" t="str">
        <f>IFERROR(IF('CPT (t-1)'!N41=0,0,'CPT (t)'!N41/'CPT (t-1)'!N41-1),"")</f>
        <v/>
      </c>
      <c r="O41" s="266" t="str">
        <f>IFERROR(IF('CPT (t-1)'!O41=0,0,'CPT (t)'!O41/'CPT (t-1)'!O41-1),"")</f>
        <v/>
      </c>
      <c r="P41" s="266" t="str">
        <f>IFERROR(IF('CPT (t-1)'!P41=0,0,'CPT (t)'!P41/'CPT (t-1)'!P41-1),"")</f>
        <v/>
      </c>
      <c r="Q41" s="266" t="str">
        <f>IFERROR(IF('CPT (t-1)'!Q41=0,0,'CPT (t)'!Q41/'CPT (t-1)'!Q41-1),"")</f>
        <v/>
      </c>
      <c r="R41" s="266" t="str">
        <f>IFERROR(IF('CPT (t-1)'!R41=0,0,'CPT (t)'!R41/'CPT (t-1)'!R41-1),"")</f>
        <v/>
      </c>
      <c r="S41" s="266" t="str">
        <f>IFERROR(IF('CPT (t-1)'!S41=0,0,'CPT (t)'!S41/'CPT (t-1)'!S41-1),"")</f>
        <v/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 t="str">
        <f>IFERROR(IF('CPT (t-1)'!G42=0,0,'CPT (t)'!G42/'CPT (t-1)'!G42-1),"")</f>
        <v/>
      </c>
      <c r="H42" s="266" t="str">
        <f>IFERROR(IF('CPT (t-1)'!H42=0,0,'CPT (t)'!H42/'CPT (t-1)'!H42-1),"")</f>
        <v/>
      </c>
      <c r="I42" s="266" t="str">
        <f>IFERROR(IF('CPT (t-1)'!I42=0,0,'CPT (t)'!I42/'CPT (t-1)'!I42-1),"")</f>
        <v/>
      </c>
      <c r="J42" s="266" t="str">
        <f>IFERROR(IF('CPT (t-1)'!J42=0,0,'CPT (t)'!J42/'CPT (t-1)'!J42-1),"")</f>
        <v/>
      </c>
      <c r="K42" s="266" t="str">
        <f>IFERROR(IF('CPT (t-1)'!K42=0,0,'CPT (t)'!K42/'CPT (t-1)'!K42-1),"")</f>
        <v/>
      </c>
      <c r="L42" s="266" t="str">
        <f>IFERROR(IF('CPT (t-1)'!L42=0,0,'CPT (t)'!L42/'CPT (t-1)'!L42-1),"")</f>
        <v/>
      </c>
      <c r="M42" s="266" t="str">
        <f>IFERROR(IF('CPT (t-1)'!M42=0,0,'CPT (t)'!M42/'CPT (t-1)'!M42-1),"")</f>
        <v/>
      </c>
      <c r="N42" s="266" t="str">
        <f>IFERROR(IF('CPT (t-1)'!N42=0,0,'CPT (t)'!N42/'CPT (t-1)'!N42-1),"")</f>
        <v/>
      </c>
      <c r="O42" s="266" t="str">
        <f>IFERROR(IF('CPT (t-1)'!O42=0,0,'CPT (t)'!O42/'CPT (t-1)'!O42-1),"")</f>
        <v/>
      </c>
      <c r="P42" s="266" t="str">
        <f>IFERROR(IF('CPT (t-1)'!P42=0,0,'CPT (t)'!P42/'CPT (t-1)'!P42-1),"")</f>
        <v/>
      </c>
      <c r="Q42" s="266" t="str">
        <f>IFERROR(IF('CPT (t-1)'!Q42=0,0,'CPT (t)'!Q42/'CPT (t-1)'!Q42-1),"")</f>
        <v/>
      </c>
      <c r="R42" s="266" t="str">
        <f>IFERROR(IF('CPT (t-1)'!R42=0,0,'CPT (t)'!R42/'CPT (t-1)'!R42-1),"")</f>
        <v/>
      </c>
      <c r="S42" s="266" t="str">
        <f>IFERROR(IF('CPT (t-1)'!S42=0,0,'CPT (t)'!S42/'CPT (t-1)'!S42-1),"")</f>
        <v/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 t="str">
        <f>IFERROR(IF('CPT (t-1)'!G43=0,0,'CPT (t)'!G43/'CPT (t-1)'!G43-1),"")</f>
        <v/>
      </c>
      <c r="H43" s="266" t="str">
        <f>IFERROR(IF('CPT (t-1)'!H43=0,0,'CPT (t)'!H43/'CPT (t-1)'!H43-1),"")</f>
        <v/>
      </c>
      <c r="I43" s="266" t="str">
        <f>IFERROR(IF('CPT (t-1)'!I43=0,0,'CPT (t)'!I43/'CPT (t-1)'!I43-1),"")</f>
        <v/>
      </c>
      <c r="J43" s="266" t="str">
        <f>IFERROR(IF('CPT (t-1)'!J43=0,0,'CPT (t)'!J43/'CPT (t-1)'!J43-1),"")</f>
        <v/>
      </c>
      <c r="K43" s="266" t="str">
        <f>IFERROR(IF('CPT (t-1)'!K43=0,0,'CPT (t)'!K43/'CPT (t-1)'!K43-1),"")</f>
        <v/>
      </c>
      <c r="L43" s="266" t="str">
        <f>IFERROR(IF('CPT (t-1)'!L43=0,0,'CPT (t)'!L43/'CPT (t-1)'!L43-1),"")</f>
        <v/>
      </c>
      <c r="M43" s="266" t="str">
        <f>IFERROR(IF('CPT (t-1)'!M43=0,0,'CPT (t)'!M43/'CPT (t-1)'!M43-1),"")</f>
        <v/>
      </c>
      <c r="N43" s="266" t="str">
        <f>IFERROR(IF('CPT (t-1)'!N43=0,0,'CPT (t)'!N43/'CPT (t-1)'!N43-1),"")</f>
        <v/>
      </c>
      <c r="O43" s="266" t="str">
        <f>IFERROR(IF('CPT (t-1)'!O43=0,0,'CPT (t)'!O43/'CPT (t-1)'!O43-1),"")</f>
        <v/>
      </c>
      <c r="P43" s="266" t="str">
        <f>IFERROR(IF('CPT (t-1)'!P43=0,0,'CPT (t)'!P43/'CPT (t-1)'!P43-1),"")</f>
        <v/>
      </c>
      <c r="Q43" s="266" t="str">
        <f>IFERROR(IF('CPT (t-1)'!Q43=0,0,'CPT (t)'!Q43/'CPT (t-1)'!Q43-1),"")</f>
        <v/>
      </c>
      <c r="R43" s="266" t="str">
        <f>IFERROR(IF('CPT (t-1)'!R43=0,0,'CPT (t)'!R43/'CPT (t-1)'!R43-1),"")</f>
        <v/>
      </c>
      <c r="S43" s="266" t="str">
        <f>IFERROR(IF('CPT (t-1)'!S43=0,0,'CPT (t)'!S43/'CPT (t-1)'!S43-1),"")</f>
        <v/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 t="str">
        <f>IFERROR(IF('CPT (t-1)'!G44=0,0,'CPT (t)'!G44/'CPT (t-1)'!G44-1),"")</f>
        <v/>
      </c>
      <c r="H44" s="266" t="str">
        <f>IFERROR(IF('CPT (t-1)'!H44=0,0,'CPT (t)'!H44/'CPT (t-1)'!H44-1),"")</f>
        <v/>
      </c>
      <c r="I44" s="266" t="str">
        <f>IFERROR(IF('CPT (t-1)'!I44=0,0,'CPT (t)'!I44/'CPT (t-1)'!I44-1),"")</f>
        <v/>
      </c>
      <c r="J44" s="266" t="str">
        <f>IFERROR(IF('CPT (t-1)'!J44=0,0,'CPT (t)'!J44/'CPT (t-1)'!J44-1),"")</f>
        <v/>
      </c>
      <c r="K44" s="266" t="str">
        <f>IFERROR(IF('CPT (t-1)'!K44=0,0,'CPT (t)'!K44/'CPT (t-1)'!K44-1),"")</f>
        <v/>
      </c>
      <c r="L44" s="266" t="str">
        <f>IFERROR(IF('CPT (t-1)'!L44=0,0,'CPT (t)'!L44/'CPT (t-1)'!L44-1),"")</f>
        <v/>
      </c>
      <c r="M44" s="266" t="str">
        <f>IFERROR(IF('CPT (t-1)'!M44=0,0,'CPT (t)'!M44/'CPT (t-1)'!M44-1),"")</f>
        <v/>
      </c>
      <c r="N44" s="266" t="str">
        <f>IFERROR(IF('CPT (t-1)'!N44=0,0,'CPT (t)'!N44/'CPT (t-1)'!N44-1),"")</f>
        <v/>
      </c>
      <c r="O44" s="266" t="str">
        <f>IFERROR(IF('CPT (t-1)'!O44=0,0,'CPT (t)'!O44/'CPT (t-1)'!O44-1),"")</f>
        <v/>
      </c>
      <c r="P44" s="266" t="str">
        <f>IFERROR(IF('CPT (t-1)'!P44=0,0,'CPT (t)'!P44/'CPT (t-1)'!P44-1),"")</f>
        <v/>
      </c>
      <c r="Q44" s="266" t="str">
        <f>IFERROR(IF('CPT (t-1)'!Q44=0,0,'CPT (t)'!Q44/'CPT (t-1)'!Q44-1),"")</f>
        <v/>
      </c>
      <c r="R44" s="266" t="str">
        <f>IFERROR(IF('CPT (t-1)'!R44=0,0,'CPT (t)'!R44/'CPT (t-1)'!R44-1),"")</f>
        <v/>
      </c>
      <c r="S44" s="266" t="str">
        <f>IFERROR(IF('CPT (t-1)'!S44=0,0,'CPT (t)'!S44/'CPT (t-1)'!S44-1),"")</f>
        <v/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>
        <f>IFERROR(IF('CPT (t-1)'!G45=0,0,'CPT (t)'!G45/'CPT (t-1)'!G45-1),"")</f>
        <v>0</v>
      </c>
      <c r="H45" s="266">
        <f>IFERROR(IF('CPT (t-1)'!H45=0,0,'CPT (t)'!H45/'CPT (t-1)'!H45-1),"")</f>
        <v>0</v>
      </c>
      <c r="I45" s="266">
        <f>IFERROR(IF('CPT (t-1)'!I45=0,0,'CPT (t)'!I45/'CPT (t-1)'!I45-1),"")</f>
        <v>0</v>
      </c>
      <c r="J45" s="266">
        <f>IFERROR(IF('CPT (t-1)'!J45=0,0,'CPT (t)'!J45/'CPT (t-1)'!J45-1),"")</f>
        <v>0</v>
      </c>
      <c r="K45" s="266">
        <f>IFERROR(IF('CPT (t-1)'!K45=0,0,'CPT (t)'!K45/'CPT (t-1)'!K45-1),"")</f>
        <v>0</v>
      </c>
      <c r="L45" s="266">
        <f>IFERROR(IF('CPT (t-1)'!L45=0,0,'CPT (t)'!L45/'CPT (t-1)'!L45-1),"")</f>
        <v>0</v>
      </c>
      <c r="M45" s="266">
        <f>IFERROR(IF('CPT (t-1)'!M45=0,0,'CPT (t)'!M45/'CPT (t-1)'!M45-1),"")</f>
        <v>0</v>
      </c>
      <c r="N45" s="266">
        <f>IFERROR(IF('CPT (t-1)'!N45=0,0,'CPT (t)'!N45/'CPT (t-1)'!N45-1),"")</f>
        <v>0</v>
      </c>
      <c r="O45" s="266">
        <f>IFERROR(IF('CPT (t-1)'!O45=0,0,'CPT (t)'!O45/'CPT (t-1)'!O45-1),"")</f>
        <v>0</v>
      </c>
      <c r="P45" s="266">
        <f>IFERROR(IF('CPT (t-1)'!P45=0,0,'CPT (t)'!P45/'CPT (t-1)'!P45-1),"")</f>
        <v>0</v>
      </c>
      <c r="Q45" s="266">
        <f>IFERROR(IF('CPT (t-1)'!Q45=0,0,'CPT (t)'!Q45/'CPT (t-1)'!Q45-1),"")</f>
        <v>0</v>
      </c>
      <c r="R45" s="266">
        <f>IFERROR(IF('CPT (t-1)'!R45=0,0,'CPT (t)'!R45/'CPT (t-1)'!R45-1),"")</f>
        <v>0</v>
      </c>
      <c r="S45" s="266">
        <f>IFERROR(IF('CPT (t-1)'!S45=0,0,'CPT (t)'!S45/'CPT (t-1)'!S45-1),"")</f>
        <v>0</v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>
        <f>IFERROR(IF('CPT (t-1)'!G46=0,0,'CPT (t)'!G46/'CPT (t-1)'!G46-1),"")</f>
        <v>0</v>
      </c>
      <c r="H46" s="266">
        <f>IFERROR(IF('CPT (t-1)'!H46=0,0,'CPT (t)'!H46/'CPT (t-1)'!H46-1),"")</f>
        <v>0</v>
      </c>
      <c r="I46" s="266">
        <f>IFERROR(IF('CPT (t-1)'!I46=0,0,'CPT (t)'!I46/'CPT (t-1)'!I46-1),"")</f>
        <v>0</v>
      </c>
      <c r="J46" s="266">
        <f>IFERROR(IF('CPT (t-1)'!J46=0,0,'CPT (t)'!J46/'CPT (t-1)'!J46-1),"")</f>
        <v>0</v>
      </c>
      <c r="K46" s="266">
        <f>IFERROR(IF('CPT (t-1)'!K46=0,0,'CPT (t)'!K46/'CPT (t-1)'!K46-1),"")</f>
        <v>0</v>
      </c>
      <c r="L46" s="266">
        <f>IFERROR(IF('CPT (t-1)'!L46=0,0,'CPT (t)'!L46/'CPT (t-1)'!L46-1),"")</f>
        <v>0</v>
      </c>
      <c r="M46" s="266">
        <f>IFERROR(IF('CPT (t-1)'!M46=0,0,'CPT (t)'!M46/'CPT (t-1)'!M46-1),"")</f>
        <v>0</v>
      </c>
      <c r="N46" s="266">
        <f>IFERROR(IF('CPT (t-1)'!N46=0,0,'CPT (t)'!N46/'CPT (t-1)'!N46-1),"")</f>
        <v>0</v>
      </c>
      <c r="O46" s="266">
        <f>IFERROR(IF('CPT (t-1)'!O46=0,0,'CPT (t)'!O46/'CPT (t-1)'!O46-1),"")</f>
        <v>0</v>
      </c>
      <c r="P46" s="266">
        <f>IFERROR(IF('CPT (t-1)'!P46=0,0,'CPT (t)'!P46/'CPT (t-1)'!P46-1),"")</f>
        <v>0</v>
      </c>
      <c r="Q46" s="266">
        <f>IFERROR(IF('CPT (t-1)'!Q46=0,0,'CPT (t)'!Q46/'CPT (t-1)'!Q46-1),"")</f>
        <v>0</v>
      </c>
      <c r="R46" s="266">
        <f>IFERROR(IF('CPT (t-1)'!R46=0,0,'CPT (t)'!R46/'CPT (t-1)'!R46-1),"")</f>
        <v>0</v>
      </c>
      <c r="S46" s="266">
        <f>IFERROR(IF('CPT (t-1)'!S46=0,0,'CPT (t)'!S46/'CPT (t-1)'!S46-1),"")</f>
        <v>0</v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 t="str">
        <f>IFERROR(IF('CPT (t-1)'!G48=0,0,'CPT (t)'!G48/'CPT (t-1)'!G48-1),"")</f>
        <v/>
      </c>
      <c r="H48" s="266" t="str">
        <f>IFERROR(IF('CPT (t-1)'!H48=0,0,'CPT (t)'!H48/'CPT (t-1)'!H48-1),"")</f>
        <v/>
      </c>
      <c r="I48" s="266" t="str">
        <f>IFERROR(IF('CPT (t-1)'!I48=0,0,'CPT (t)'!I48/'CPT (t-1)'!I48-1),"")</f>
        <v/>
      </c>
      <c r="J48" s="266" t="str">
        <f>IFERROR(IF('CPT (t-1)'!J48=0,0,'CPT (t)'!J48/'CPT (t-1)'!J48-1),"")</f>
        <v/>
      </c>
      <c r="K48" s="266" t="str">
        <f>IFERROR(IF('CPT (t-1)'!K48=0,0,'CPT (t)'!K48/'CPT (t-1)'!K48-1),"")</f>
        <v/>
      </c>
      <c r="L48" s="266" t="str">
        <f>IFERROR(IF('CPT (t-1)'!L48=0,0,'CPT (t)'!L48/'CPT (t-1)'!L48-1),"")</f>
        <v/>
      </c>
      <c r="M48" s="266" t="str">
        <f>IFERROR(IF('CPT (t-1)'!M48=0,0,'CPT (t)'!M48/'CPT (t-1)'!M48-1),"")</f>
        <v/>
      </c>
      <c r="N48" s="266" t="str">
        <f>IFERROR(IF('CPT (t-1)'!N48=0,0,'CPT (t)'!N48/'CPT (t-1)'!N48-1),"")</f>
        <v/>
      </c>
      <c r="O48" s="266" t="str">
        <f>IFERROR(IF('CPT (t-1)'!O48=0,0,'CPT (t)'!O48/'CPT (t-1)'!O48-1),"")</f>
        <v/>
      </c>
      <c r="P48" s="266" t="str">
        <f>IFERROR(IF('CPT (t-1)'!P48=0,0,'CPT (t)'!P48/'CPT (t-1)'!P48-1),"")</f>
        <v/>
      </c>
      <c r="Q48" s="266" t="str">
        <f>IFERROR(IF('CPT (t-1)'!Q48=0,0,'CPT (t)'!Q48/'CPT (t-1)'!Q48-1),"")</f>
        <v/>
      </c>
      <c r="R48" s="266" t="str">
        <f>IFERROR(IF('CPT (t-1)'!R48=0,0,'CPT (t)'!R48/'CPT (t-1)'!R48-1),"")</f>
        <v/>
      </c>
      <c r="S48" s="266" t="str">
        <f>IFERROR(IF('CPT (t-1)'!S48=0,0,'CPT (t)'!S48/'CPT (t-1)'!S48-1),"")</f>
        <v/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 t="str">
        <f>IFERROR(IF('CPT (t-1)'!G49=0,0,'CPT (t)'!G49/'CPT (t-1)'!G49-1),"")</f>
        <v/>
      </c>
      <c r="H49" s="266" t="str">
        <f>IFERROR(IF('CPT (t-1)'!H49=0,0,'CPT (t)'!H49/'CPT (t-1)'!H49-1),"")</f>
        <v/>
      </c>
      <c r="I49" s="266" t="str">
        <f>IFERROR(IF('CPT (t-1)'!I49=0,0,'CPT (t)'!I49/'CPT (t-1)'!I49-1),"")</f>
        <v/>
      </c>
      <c r="J49" s="266" t="str">
        <f>IFERROR(IF('CPT (t-1)'!J49=0,0,'CPT (t)'!J49/'CPT (t-1)'!J49-1),"")</f>
        <v/>
      </c>
      <c r="K49" s="266" t="str">
        <f>IFERROR(IF('CPT (t-1)'!K49=0,0,'CPT (t)'!K49/'CPT (t-1)'!K49-1),"")</f>
        <v/>
      </c>
      <c r="L49" s="266" t="str">
        <f>IFERROR(IF('CPT (t-1)'!L49=0,0,'CPT (t)'!L49/'CPT (t-1)'!L49-1),"")</f>
        <v/>
      </c>
      <c r="M49" s="266" t="str">
        <f>IFERROR(IF('CPT (t-1)'!M49=0,0,'CPT (t)'!M49/'CPT (t-1)'!M49-1),"")</f>
        <v/>
      </c>
      <c r="N49" s="266" t="str">
        <f>IFERROR(IF('CPT (t-1)'!N49=0,0,'CPT (t)'!N49/'CPT (t-1)'!N49-1),"")</f>
        <v/>
      </c>
      <c r="O49" s="266" t="str">
        <f>IFERROR(IF('CPT (t-1)'!O49=0,0,'CPT (t)'!O49/'CPT (t-1)'!O49-1),"")</f>
        <v/>
      </c>
      <c r="P49" s="266" t="str">
        <f>IFERROR(IF('CPT (t-1)'!P49=0,0,'CPT (t)'!P49/'CPT (t-1)'!P49-1),"")</f>
        <v/>
      </c>
      <c r="Q49" s="266" t="str">
        <f>IFERROR(IF('CPT (t-1)'!Q49=0,0,'CPT (t)'!Q49/'CPT (t-1)'!Q49-1),"")</f>
        <v/>
      </c>
      <c r="R49" s="266" t="str">
        <f>IFERROR(IF('CPT (t-1)'!R49=0,0,'CPT (t)'!R49/'CPT (t-1)'!R49-1),"")</f>
        <v/>
      </c>
      <c r="S49" s="266" t="str">
        <f>IFERROR(IF('CPT (t-1)'!S49=0,0,'CPT (t)'!S49/'CPT (t-1)'!S49-1),"")</f>
        <v/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 t="str">
        <f>IFERROR(IF('CPT (t-1)'!G50=0,0,'CPT (t)'!G50/'CPT (t-1)'!G50-1),"")</f>
        <v/>
      </c>
      <c r="H50" s="266" t="str">
        <f>IFERROR(IF('CPT (t-1)'!H50=0,0,'CPT (t)'!H50/'CPT (t-1)'!H50-1),"")</f>
        <v/>
      </c>
      <c r="I50" s="266" t="str">
        <f>IFERROR(IF('CPT (t-1)'!I50=0,0,'CPT (t)'!I50/'CPT (t-1)'!I50-1),"")</f>
        <v/>
      </c>
      <c r="J50" s="266" t="str">
        <f>IFERROR(IF('CPT (t-1)'!J50=0,0,'CPT (t)'!J50/'CPT (t-1)'!J50-1),"")</f>
        <v/>
      </c>
      <c r="K50" s="266" t="str">
        <f>IFERROR(IF('CPT (t-1)'!K50=0,0,'CPT (t)'!K50/'CPT (t-1)'!K50-1),"")</f>
        <v/>
      </c>
      <c r="L50" s="266" t="str">
        <f>IFERROR(IF('CPT (t-1)'!L50=0,0,'CPT (t)'!L50/'CPT (t-1)'!L50-1),"")</f>
        <v/>
      </c>
      <c r="M50" s="266" t="str">
        <f>IFERROR(IF('CPT (t-1)'!M50=0,0,'CPT (t)'!M50/'CPT (t-1)'!M50-1),"")</f>
        <v/>
      </c>
      <c r="N50" s="266" t="str">
        <f>IFERROR(IF('CPT (t-1)'!N50=0,0,'CPT (t)'!N50/'CPT (t-1)'!N50-1),"")</f>
        <v/>
      </c>
      <c r="O50" s="266" t="str">
        <f>IFERROR(IF('CPT (t-1)'!O50=0,0,'CPT (t)'!O50/'CPT (t-1)'!O50-1),"")</f>
        <v/>
      </c>
      <c r="P50" s="266" t="str">
        <f>IFERROR(IF('CPT (t-1)'!P50=0,0,'CPT (t)'!P50/'CPT (t-1)'!P50-1),"")</f>
        <v/>
      </c>
      <c r="Q50" s="266" t="str">
        <f>IFERROR(IF('CPT (t-1)'!Q50=0,0,'CPT (t)'!Q50/'CPT (t-1)'!Q50-1),"")</f>
        <v/>
      </c>
      <c r="R50" s="266" t="str">
        <f>IFERROR(IF('CPT (t-1)'!R50=0,0,'CPT (t)'!R50/'CPT (t-1)'!R50-1),"")</f>
        <v/>
      </c>
      <c r="S50" s="266" t="str">
        <f>IFERROR(IF('CPT (t-1)'!S50=0,0,'CPT (t)'!S50/'CPT (t-1)'!S50-1),"")</f>
        <v/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 t="str">
        <f>IFERROR(IF('CPT (t-1)'!G51=0,0,'CPT (t)'!G51/'CPT (t-1)'!G51-1),"")</f>
        <v/>
      </c>
      <c r="H51" s="266" t="str">
        <f>IFERROR(IF('CPT (t-1)'!H51=0,0,'CPT (t)'!H51/'CPT (t-1)'!H51-1),"")</f>
        <v/>
      </c>
      <c r="I51" s="266" t="str">
        <f>IFERROR(IF('CPT (t-1)'!I51=0,0,'CPT (t)'!I51/'CPT (t-1)'!I51-1),"")</f>
        <v/>
      </c>
      <c r="J51" s="266" t="str">
        <f>IFERROR(IF('CPT (t-1)'!J51=0,0,'CPT (t)'!J51/'CPT (t-1)'!J51-1),"")</f>
        <v/>
      </c>
      <c r="K51" s="266" t="str">
        <f>IFERROR(IF('CPT (t-1)'!K51=0,0,'CPT (t)'!K51/'CPT (t-1)'!K51-1),"")</f>
        <v/>
      </c>
      <c r="L51" s="266" t="str">
        <f>IFERROR(IF('CPT (t-1)'!L51=0,0,'CPT (t)'!L51/'CPT (t-1)'!L51-1),"")</f>
        <v/>
      </c>
      <c r="M51" s="266" t="str">
        <f>IFERROR(IF('CPT (t-1)'!M51=0,0,'CPT (t)'!M51/'CPT (t-1)'!M51-1),"")</f>
        <v/>
      </c>
      <c r="N51" s="266" t="str">
        <f>IFERROR(IF('CPT (t-1)'!N51=0,0,'CPT (t)'!N51/'CPT (t-1)'!N51-1),"")</f>
        <v/>
      </c>
      <c r="O51" s="266" t="str">
        <f>IFERROR(IF('CPT (t-1)'!O51=0,0,'CPT (t)'!O51/'CPT (t-1)'!O51-1),"")</f>
        <v/>
      </c>
      <c r="P51" s="266" t="str">
        <f>IFERROR(IF('CPT (t-1)'!P51=0,0,'CPT (t)'!P51/'CPT (t-1)'!P51-1),"")</f>
        <v/>
      </c>
      <c r="Q51" s="266" t="str">
        <f>IFERROR(IF('CPT (t-1)'!Q51=0,0,'CPT (t)'!Q51/'CPT (t-1)'!Q51-1),"")</f>
        <v/>
      </c>
      <c r="R51" s="266" t="str">
        <f>IFERROR(IF('CPT (t-1)'!R51=0,0,'CPT (t)'!R51/'CPT (t-1)'!R51-1),"")</f>
        <v/>
      </c>
      <c r="S51" s="266" t="str">
        <f>IFERROR(IF('CPT (t-1)'!S51=0,0,'CPT (t)'!S51/'CPT (t-1)'!S51-1),"")</f>
        <v/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 t="str">
        <f>IFERROR(IF('CPT (t-1)'!G52=0,0,'CPT (t)'!G52/'CPT (t-1)'!G52-1),"")</f>
        <v/>
      </c>
      <c r="H52" s="266" t="str">
        <f>IFERROR(IF('CPT (t-1)'!H52=0,0,'CPT (t)'!H52/'CPT (t-1)'!H52-1),"")</f>
        <v/>
      </c>
      <c r="I52" s="266" t="str">
        <f>IFERROR(IF('CPT (t-1)'!I52=0,0,'CPT (t)'!I52/'CPT (t-1)'!I52-1),"")</f>
        <v/>
      </c>
      <c r="J52" s="266" t="str">
        <f>IFERROR(IF('CPT (t-1)'!J52=0,0,'CPT (t)'!J52/'CPT (t-1)'!J52-1),"")</f>
        <v/>
      </c>
      <c r="K52" s="266" t="str">
        <f>IFERROR(IF('CPT (t-1)'!K52=0,0,'CPT (t)'!K52/'CPT (t-1)'!K52-1),"")</f>
        <v/>
      </c>
      <c r="L52" s="266" t="str">
        <f>IFERROR(IF('CPT (t-1)'!L52=0,0,'CPT (t)'!L52/'CPT (t-1)'!L52-1),"")</f>
        <v/>
      </c>
      <c r="M52" s="266" t="str">
        <f>IFERROR(IF('CPT (t-1)'!M52=0,0,'CPT (t)'!M52/'CPT (t-1)'!M52-1),"")</f>
        <v/>
      </c>
      <c r="N52" s="266" t="str">
        <f>IFERROR(IF('CPT (t-1)'!N52=0,0,'CPT (t)'!N52/'CPT (t-1)'!N52-1),"")</f>
        <v/>
      </c>
      <c r="O52" s="266" t="str">
        <f>IFERROR(IF('CPT (t-1)'!O52=0,0,'CPT (t)'!O52/'CPT (t-1)'!O52-1),"")</f>
        <v/>
      </c>
      <c r="P52" s="266" t="str">
        <f>IFERROR(IF('CPT (t-1)'!P52=0,0,'CPT (t)'!P52/'CPT (t-1)'!P52-1),"")</f>
        <v/>
      </c>
      <c r="Q52" s="266" t="str">
        <f>IFERROR(IF('CPT (t-1)'!Q52=0,0,'CPT (t)'!Q52/'CPT (t-1)'!Q52-1),"")</f>
        <v/>
      </c>
      <c r="R52" s="266" t="str">
        <f>IFERROR(IF('CPT (t-1)'!R52=0,0,'CPT (t)'!R52/'CPT (t-1)'!R52-1),"")</f>
        <v/>
      </c>
      <c r="S52" s="266" t="str">
        <f>IFERROR(IF('CPT (t-1)'!S52=0,0,'CPT (t)'!S52/'CPT (t-1)'!S52-1),"")</f>
        <v/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 t="str">
        <f>IFERROR(IF('CPT (t-1)'!G53=0,0,'CPT (t)'!G53/'CPT (t-1)'!G53-1),"")</f>
        <v/>
      </c>
      <c r="H53" s="266" t="str">
        <f>IFERROR(IF('CPT (t-1)'!H53=0,0,'CPT (t)'!H53/'CPT (t-1)'!H53-1),"")</f>
        <v/>
      </c>
      <c r="I53" s="266" t="str">
        <f>IFERROR(IF('CPT (t-1)'!I53=0,0,'CPT (t)'!I53/'CPT (t-1)'!I53-1),"")</f>
        <v/>
      </c>
      <c r="J53" s="266" t="str">
        <f>IFERROR(IF('CPT (t-1)'!J53=0,0,'CPT (t)'!J53/'CPT (t-1)'!J53-1),"")</f>
        <v/>
      </c>
      <c r="K53" s="266" t="str">
        <f>IFERROR(IF('CPT (t-1)'!K53=0,0,'CPT (t)'!K53/'CPT (t-1)'!K53-1),"")</f>
        <v/>
      </c>
      <c r="L53" s="266" t="str">
        <f>IFERROR(IF('CPT (t-1)'!L53=0,0,'CPT (t)'!L53/'CPT (t-1)'!L53-1),"")</f>
        <v/>
      </c>
      <c r="M53" s="266" t="str">
        <f>IFERROR(IF('CPT (t-1)'!M53=0,0,'CPT (t)'!M53/'CPT (t-1)'!M53-1),"")</f>
        <v/>
      </c>
      <c r="N53" s="266" t="str">
        <f>IFERROR(IF('CPT (t-1)'!N53=0,0,'CPT (t)'!N53/'CPT (t-1)'!N53-1),"")</f>
        <v/>
      </c>
      <c r="O53" s="266" t="str">
        <f>IFERROR(IF('CPT (t-1)'!O53=0,0,'CPT (t)'!O53/'CPT (t-1)'!O53-1),"")</f>
        <v/>
      </c>
      <c r="P53" s="266" t="str">
        <f>IFERROR(IF('CPT (t-1)'!P53=0,0,'CPT (t)'!P53/'CPT (t-1)'!P53-1),"")</f>
        <v/>
      </c>
      <c r="Q53" s="266" t="str">
        <f>IFERROR(IF('CPT (t-1)'!Q53=0,0,'CPT (t)'!Q53/'CPT (t-1)'!Q53-1),"")</f>
        <v/>
      </c>
      <c r="R53" s="266" t="str">
        <f>IFERROR(IF('CPT (t-1)'!R53=0,0,'CPT (t)'!R53/'CPT (t-1)'!R53-1),"")</f>
        <v/>
      </c>
      <c r="S53" s="266" t="str">
        <f>IFERROR(IF('CPT (t-1)'!S53=0,0,'CPT (t)'!S53/'CPT (t-1)'!S53-1),"")</f>
        <v/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 t="str">
        <f>IFERROR(IF('CPT (t-1)'!G54=0,0,'CPT (t)'!G54/'CPT (t-1)'!G54-1),"")</f>
        <v/>
      </c>
      <c r="H54" s="266" t="str">
        <f>IFERROR(IF('CPT (t-1)'!H54=0,0,'CPT (t)'!H54/'CPT (t-1)'!H54-1),"")</f>
        <v/>
      </c>
      <c r="I54" s="266" t="str">
        <f>IFERROR(IF('CPT (t-1)'!I54=0,0,'CPT (t)'!I54/'CPT (t-1)'!I54-1),"")</f>
        <v/>
      </c>
      <c r="J54" s="266" t="str">
        <f>IFERROR(IF('CPT (t-1)'!J54=0,0,'CPT (t)'!J54/'CPT (t-1)'!J54-1),"")</f>
        <v/>
      </c>
      <c r="K54" s="266" t="str">
        <f>IFERROR(IF('CPT (t-1)'!K54=0,0,'CPT (t)'!K54/'CPT (t-1)'!K54-1),"")</f>
        <v/>
      </c>
      <c r="L54" s="266" t="str">
        <f>IFERROR(IF('CPT (t-1)'!L54=0,0,'CPT (t)'!L54/'CPT (t-1)'!L54-1),"")</f>
        <v/>
      </c>
      <c r="M54" s="266" t="str">
        <f>IFERROR(IF('CPT (t-1)'!M54=0,0,'CPT (t)'!M54/'CPT (t-1)'!M54-1),"")</f>
        <v/>
      </c>
      <c r="N54" s="266" t="str">
        <f>IFERROR(IF('CPT (t-1)'!N54=0,0,'CPT (t)'!N54/'CPT (t-1)'!N54-1),"")</f>
        <v/>
      </c>
      <c r="O54" s="266" t="str">
        <f>IFERROR(IF('CPT (t-1)'!O54=0,0,'CPT (t)'!O54/'CPT (t-1)'!O54-1),"")</f>
        <v/>
      </c>
      <c r="P54" s="266" t="str">
        <f>IFERROR(IF('CPT (t-1)'!P54=0,0,'CPT (t)'!P54/'CPT (t-1)'!P54-1),"")</f>
        <v/>
      </c>
      <c r="Q54" s="266" t="str">
        <f>IFERROR(IF('CPT (t-1)'!Q54=0,0,'CPT (t)'!Q54/'CPT (t-1)'!Q54-1),"")</f>
        <v/>
      </c>
      <c r="R54" s="266" t="str">
        <f>IFERROR(IF('CPT (t-1)'!R54=0,0,'CPT (t)'!R54/'CPT (t-1)'!R54-1),"")</f>
        <v/>
      </c>
      <c r="S54" s="266" t="str">
        <f>IFERROR(IF('CPT (t-1)'!S54=0,0,'CPT (t)'!S54/'CPT (t-1)'!S54-1),"")</f>
        <v/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 t="str">
        <f>IFERROR(IF('CPT (t-1)'!G55=0,0,'CPT (t)'!G55/'CPT (t-1)'!G55-1),"")</f>
        <v/>
      </c>
      <c r="H55" s="266" t="str">
        <f>IFERROR(IF('CPT (t-1)'!H55=0,0,'CPT (t)'!H55/'CPT (t-1)'!H55-1),"")</f>
        <v/>
      </c>
      <c r="I55" s="266" t="str">
        <f>IFERROR(IF('CPT (t-1)'!I55=0,0,'CPT (t)'!I55/'CPT (t-1)'!I55-1),"")</f>
        <v/>
      </c>
      <c r="J55" s="266" t="str">
        <f>IFERROR(IF('CPT (t-1)'!J55=0,0,'CPT (t)'!J55/'CPT (t-1)'!J55-1),"")</f>
        <v/>
      </c>
      <c r="K55" s="266" t="str">
        <f>IFERROR(IF('CPT (t-1)'!K55=0,0,'CPT (t)'!K55/'CPT (t-1)'!K55-1),"")</f>
        <v/>
      </c>
      <c r="L55" s="266" t="str">
        <f>IFERROR(IF('CPT (t-1)'!L55=0,0,'CPT (t)'!L55/'CPT (t-1)'!L55-1),"")</f>
        <v/>
      </c>
      <c r="M55" s="266" t="str">
        <f>IFERROR(IF('CPT (t-1)'!M55=0,0,'CPT (t)'!M55/'CPT (t-1)'!M55-1),"")</f>
        <v/>
      </c>
      <c r="N55" s="266" t="str">
        <f>IFERROR(IF('CPT (t-1)'!N55=0,0,'CPT (t)'!N55/'CPT (t-1)'!N55-1),"")</f>
        <v/>
      </c>
      <c r="O55" s="266" t="str">
        <f>IFERROR(IF('CPT (t-1)'!O55=0,0,'CPT (t)'!O55/'CPT (t-1)'!O55-1),"")</f>
        <v/>
      </c>
      <c r="P55" s="266" t="str">
        <f>IFERROR(IF('CPT (t-1)'!P55=0,0,'CPT (t)'!P55/'CPT (t-1)'!P55-1),"")</f>
        <v/>
      </c>
      <c r="Q55" s="266" t="str">
        <f>IFERROR(IF('CPT (t-1)'!Q55=0,0,'CPT (t)'!Q55/'CPT (t-1)'!Q55-1),"")</f>
        <v/>
      </c>
      <c r="R55" s="266" t="str">
        <f>IFERROR(IF('CPT (t-1)'!R55=0,0,'CPT (t)'!R55/'CPT (t-1)'!R55-1),"")</f>
        <v/>
      </c>
      <c r="S55" s="266" t="str">
        <f>IFERROR(IF('CPT (t-1)'!S55=0,0,'CPT (t)'!S55/'CPT (t-1)'!S55-1),"")</f>
        <v/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 t="str">
        <f>IFERROR(IF('CPT (t-1)'!G56=0,0,'CPT (t)'!G56/'CPT (t-1)'!G56-1),"")</f>
        <v/>
      </c>
      <c r="H56" s="266" t="str">
        <f>IFERROR(IF('CPT (t-1)'!H56=0,0,'CPT (t)'!H56/'CPT (t-1)'!H56-1),"")</f>
        <v/>
      </c>
      <c r="I56" s="266" t="str">
        <f>IFERROR(IF('CPT (t-1)'!I56=0,0,'CPT (t)'!I56/'CPT (t-1)'!I56-1),"")</f>
        <v/>
      </c>
      <c r="J56" s="266" t="str">
        <f>IFERROR(IF('CPT (t-1)'!J56=0,0,'CPT (t)'!J56/'CPT (t-1)'!J56-1),"")</f>
        <v/>
      </c>
      <c r="K56" s="266" t="str">
        <f>IFERROR(IF('CPT (t-1)'!K56=0,0,'CPT (t)'!K56/'CPT (t-1)'!K56-1),"")</f>
        <v/>
      </c>
      <c r="L56" s="266" t="str">
        <f>IFERROR(IF('CPT (t-1)'!L56=0,0,'CPT (t)'!L56/'CPT (t-1)'!L56-1),"")</f>
        <v/>
      </c>
      <c r="M56" s="266" t="str">
        <f>IFERROR(IF('CPT (t-1)'!M56=0,0,'CPT (t)'!M56/'CPT (t-1)'!M56-1),"")</f>
        <v/>
      </c>
      <c r="N56" s="266" t="str">
        <f>IFERROR(IF('CPT (t-1)'!N56=0,0,'CPT (t)'!N56/'CPT (t-1)'!N56-1),"")</f>
        <v/>
      </c>
      <c r="O56" s="266" t="str">
        <f>IFERROR(IF('CPT (t-1)'!O56=0,0,'CPT (t)'!O56/'CPT (t-1)'!O56-1),"")</f>
        <v/>
      </c>
      <c r="P56" s="266" t="str">
        <f>IFERROR(IF('CPT (t-1)'!P56=0,0,'CPT (t)'!P56/'CPT (t-1)'!P56-1),"")</f>
        <v/>
      </c>
      <c r="Q56" s="266" t="str">
        <f>IFERROR(IF('CPT (t-1)'!Q56=0,0,'CPT (t)'!Q56/'CPT (t-1)'!Q56-1),"")</f>
        <v/>
      </c>
      <c r="R56" s="266" t="str">
        <f>IFERROR(IF('CPT (t-1)'!R56=0,0,'CPT (t)'!R56/'CPT (t-1)'!R56-1),"")</f>
        <v/>
      </c>
      <c r="S56" s="266" t="str">
        <f>IFERROR(IF('CPT (t-1)'!S56=0,0,'CPT (t)'!S56/'CPT (t-1)'!S56-1),"")</f>
        <v/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 t="str">
        <f>IFERROR(IF('CPT (t-1)'!G57=0,0,'CPT (t)'!G57/'CPT (t-1)'!G57-1),"")</f>
        <v/>
      </c>
      <c r="H57" s="266" t="str">
        <f>IFERROR(IF('CPT (t-1)'!H57=0,0,'CPT (t)'!H57/'CPT (t-1)'!H57-1),"")</f>
        <v/>
      </c>
      <c r="I57" s="266" t="str">
        <f>IFERROR(IF('CPT (t-1)'!I57=0,0,'CPT (t)'!I57/'CPT (t-1)'!I57-1),"")</f>
        <v/>
      </c>
      <c r="J57" s="266" t="str">
        <f>IFERROR(IF('CPT (t-1)'!J57=0,0,'CPT (t)'!J57/'CPT (t-1)'!J57-1),"")</f>
        <v/>
      </c>
      <c r="K57" s="266" t="str">
        <f>IFERROR(IF('CPT (t-1)'!K57=0,0,'CPT (t)'!K57/'CPT (t-1)'!K57-1),"")</f>
        <v/>
      </c>
      <c r="L57" s="266" t="str">
        <f>IFERROR(IF('CPT (t-1)'!L57=0,0,'CPT (t)'!L57/'CPT (t-1)'!L57-1),"")</f>
        <v/>
      </c>
      <c r="M57" s="266" t="str">
        <f>IFERROR(IF('CPT (t-1)'!M57=0,0,'CPT (t)'!M57/'CPT (t-1)'!M57-1),"")</f>
        <v/>
      </c>
      <c r="N57" s="266" t="str">
        <f>IFERROR(IF('CPT (t-1)'!N57=0,0,'CPT (t)'!N57/'CPT (t-1)'!N57-1),"")</f>
        <v/>
      </c>
      <c r="O57" s="266" t="str">
        <f>IFERROR(IF('CPT (t-1)'!O57=0,0,'CPT (t)'!O57/'CPT (t-1)'!O57-1),"")</f>
        <v/>
      </c>
      <c r="P57" s="266" t="str">
        <f>IFERROR(IF('CPT (t-1)'!P57=0,0,'CPT (t)'!P57/'CPT (t-1)'!P57-1),"")</f>
        <v/>
      </c>
      <c r="Q57" s="266" t="str">
        <f>IFERROR(IF('CPT (t-1)'!Q57=0,0,'CPT (t)'!Q57/'CPT (t-1)'!Q57-1),"")</f>
        <v/>
      </c>
      <c r="R57" s="266" t="str">
        <f>IFERROR(IF('CPT (t-1)'!R57=0,0,'CPT (t)'!R57/'CPT (t-1)'!R57-1),"")</f>
        <v/>
      </c>
      <c r="S57" s="266" t="str">
        <f>IFERROR(IF('CPT (t-1)'!S57=0,0,'CPT (t)'!S57/'CPT (t-1)'!S57-1),"")</f>
        <v/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 t="str">
        <f>IFERROR(IF('CPT (t-1)'!G58=0,0,'CPT (t)'!G58/'CPT (t-1)'!G58-1),"")</f>
        <v/>
      </c>
      <c r="H58" s="266" t="str">
        <f>IFERROR(IF('CPT (t-1)'!H58=0,0,'CPT (t)'!H58/'CPT (t-1)'!H58-1),"")</f>
        <v/>
      </c>
      <c r="I58" s="266" t="str">
        <f>IFERROR(IF('CPT (t-1)'!I58=0,0,'CPT (t)'!I58/'CPT (t-1)'!I58-1),"")</f>
        <v/>
      </c>
      <c r="J58" s="266" t="str">
        <f>IFERROR(IF('CPT (t-1)'!J58=0,0,'CPT (t)'!J58/'CPT (t-1)'!J58-1),"")</f>
        <v/>
      </c>
      <c r="K58" s="266" t="str">
        <f>IFERROR(IF('CPT (t-1)'!K58=0,0,'CPT (t)'!K58/'CPT (t-1)'!K58-1),"")</f>
        <v/>
      </c>
      <c r="L58" s="266" t="str">
        <f>IFERROR(IF('CPT (t-1)'!L58=0,0,'CPT (t)'!L58/'CPT (t-1)'!L58-1),"")</f>
        <v/>
      </c>
      <c r="M58" s="266" t="str">
        <f>IFERROR(IF('CPT (t-1)'!M58=0,0,'CPT (t)'!M58/'CPT (t-1)'!M58-1),"")</f>
        <v/>
      </c>
      <c r="N58" s="266" t="str">
        <f>IFERROR(IF('CPT (t-1)'!N58=0,0,'CPT (t)'!N58/'CPT (t-1)'!N58-1),"")</f>
        <v/>
      </c>
      <c r="O58" s="266" t="str">
        <f>IFERROR(IF('CPT (t-1)'!O58=0,0,'CPT (t)'!O58/'CPT (t-1)'!O58-1),"")</f>
        <v/>
      </c>
      <c r="P58" s="266" t="str">
        <f>IFERROR(IF('CPT (t-1)'!P58=0,0,'CPT (t)'!P58/'CPT (t-1)'!P58-1),"")</f>
        <v/>
      </c>
      <c r="Q58" s="266" t="str">
        <f>IFERROR(IF('CPT (t-1)'!Q58=0,0,'CPT (t)'!Q58/'CPT (t-1)'!Q58-1),"")</f>
        <v/>
      </c>
      <c r="R58" s="266" t="str">
        <f>IFERROR(IF('CPT (t-1)'!R58=0,0,'CPT (t)'!R58/'CPT (t-1)'!R58-1),"")</f>
        <v/>
      </c>
      <c r="S58" s="266" t="str">
        <f>IFERROR(IF('CPT (t-1)'!S58=0,0,'CPT (t)'!S58/'CPT (t-1)'!S58-1),"")</f>
        <v/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 t="str">
        <f>IFERROR(IF('CPT (t-1)'!G59=0,0,'CPT (t)'!G59/'CPT (t-1)'!G59-1),"")</f>
        <v/>
      </c>
      <c r="H59" s="266" t="str">
        <f>IFERROR(IF('CPT (t-1)'!H59=0,0,'CPT (t)'!H59/'CPT (t-1)'!H59-1),"")</f>
        <v/>
      </c>
      <c r="I59" s="266" t="str">
        <f>IFERROR(IF('CPT (t-1)'!I59=0,0,'CPT (t)'!I59/'CPT (t-1)'!I59-1),"")</f>
        <v/>
      </c>
      <c r="J59" s="266" t="str">
        <f>IFERROR(IF('CPT (t-1)'!J59=0,0,'CPT (t)'!J59/'CPT (t-1)'!J59-1),"")</f>
        <v/>
      </c>
      <c r="K59" s="266" t="str">
        <f>IFERROR(IF('CPT (t-1)'!K59=0,0,'CPT (t)'!K59/'CPT (t-1)'!K59-1),"")</f>
        <v/>
      </c>
      <c r="L59" s="266" t="str">
        <f>IFERROR(IF('CPT (t-1)'!L59=0,0,'CPT (t)'!L59/'CPT (t-1)'!L59-1),"")</f>
        <v/>
      </c>
      <c r="M59" s="266" t="str">
        <f>IFERROR(IF('CPT (t-1)'!M59=0,0,'CPT (t)'!M59/'CPT (t-1)'!M59-1),"")</f>
        <v/>
      </c>
      <c r="N59" s="266" t="str">
        <f>IFERROR(IF('CPT (t-1)'!N59=0,0,'CPT (t)'!N59/'CPT (t-1)'!N59-1),"")</f>
        <v/>
      </c>
      <c r="O59" s="266" t="str">
        <f>IFERROR(IF('CPT (t-1)'!O59=0,0,'CPT (t)'!O59/'CPT (t-1)'!O59-1),"")</f>
        <v/>
      </c>
      <c r="P59" s="266" t="str">
        <f>IFERROR(IF('CPT (t-1)'!P59=0,0,'CPT (t)'!P59/'CPT (t-1)'!P59-1),"")</f>
        <v/>
      </c>
      <c r="Q59" s="266" t="str">
        <f>IFERROR(IF('CPT (t-1)'!Q59=0,0,'CPT (t)'!Q59/'CPT (t-1)'!Q59-1),"")</f>
        <v/>
      </c>
      <c r="R59" s="266" t="str">
        <f>IFERROR(IF('CPT (t-1)'!R59=0,0,'CPT (t)'!R59/'CPT (t-1)'!R59-1),"")</f>
        <v/>
      </c>
      <c r="S59" s="266" t="str">
        <f>IFERROR(IF('CPT (t-1)'!S59=0,0,'CPT (t)'!S59/'CPT (t-1)'!S59-1),"")</f>
        <v/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 t="str">
        <f>IFERROR(IF('CPT (t-1)'!G60=0,0,'CPT (t)'!G60/'CPT (t-1)'!G60-1),"")</f>
        <v/>
      </c>
      <c r="H60" s="266" t="str">
        <f>IFERROR(IF('CPT (t-1)'!H60=0,0,'CPT (t)'!H60/'CPT (t-1)'!H60-1),"")</f>
        <v/>
      </c>
      <c r="I60" s="266" t="str">
        <f>IFERROR(IF('CPT (t-1)'!I60=0,0,'CPT (t)'!I60/'CPT (t-1)'!I60-1),"")</f>
        <v/>
      </c>
      <c r="J60" s="266" t="str">
        <f>IFERROR(IF('CPT (t-1)'!J60=0,0,'CPT (t)'!J60/'CPT (t-1)'!J60-1),"")</f>
        <v/>
      </c>
      <c r="K60" s="266" t="str">
        <f>IFERROR(IF('CPT (t-1)'!K60=0,0,'CPT (t)'!K60/'CPT (t-1)'!K60-1),"")</f>
        <v/>
      </c>
      <c r="L60" s="266" t="str">
        <f>IFERROR(IF('CPT (t-1)'!L60=0,0,'CPT (t)'!L60/'CPT (t-1)'!L60-1),"")</f>
        <v/>
      </c>
      <c r="M60" s="266" t="str">
        <f>IFERROR(IF('CPT (t-1)'!M60=0,0,'CPT (t)'!M60/'CPT (t-1)'!M60-1),"")</f>
        <v/>
      </c>
      <c r="N60" s="266" t="str">
        <f>IFERROR(IF('CPT (t-1)'!N60=0,0,'CPT (t)'!N60/'CPT (t-1)'!N60-1),"")</f>
        <v/>
      </c>
      <c r="O60" s="266" t="str">
        <f>IFERROR(IF('CPT (t-1)'!O60=0,0,'CPT (t)'!O60/'CPT (t-1)'!O60-1),"")</f>
        <v/>
      </c>
      <c r="P60" s="266" t="str">
        <f>IFERROR(IF('CPT (t-1)'!P60=0,0,'CPT (t)'!P60/'CPT (t-1)'!P60-1),"")</f>
        <v/>
      </c>
      <c r="Q60" s="266" t="str">
        <f>IFERROR(IF('CPT (t-1)'!Q60=0,0,'CPT (t)'!Q60/'CPT (t-1)'!Q60-1),"")</f>
        <v/>
      </c>
      <c r="R60" s="266" t="str">
        <f>IFERROR(IF('CPT (t-1)'!R60=0,0,'CPT (t)'!R60/'CPT (t-1)'!R60-1),"")</f>
        <v/>
      </c>
      <c r="S60" s="266" t="str">
        <f>IFERROR(IF('CPT (t-1)'!S60=0,0,'CPT (t)'!S60/'CPT (t-1)'!S60-1),"")</f>
        <v/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 t="str">
        <f>IFERROR(IF('CPT (t-1)'!G61=0,0,'CPT (t)'!G61/'CPT (t-1)'!G61-1),"")</f>
        <v/>
      </c>
      <c r="H61" s="266" t="str">
        <f>IFERROR(IF('CPT (t-1)'!H61=0,0,'CPT (t)'!H61/'CPT (t-1)'!H61-1),"")</f>
        <v/>
      </c>
      <c r="I61" s="266" t="str">
        <f>IFERROR(IF('CPT (t-1)'!I61=0,0,'CPT (t)'!I61/'CPT (t-1)'!I61-1),"")</f>
        <v/>
      </c>
      <c r="J61" s="266" t="str">
        <f>IFERROR(IF('CPT (t-1)'!J61=0,0,'CPT (t)'!J61/'CPT (t-1)'!J61-1),"")</f>
        <v/>
      </c>
      <c r="K61" s="266" t="str">
        <f>IFERROR(IF('CPT (t-1)'!K61=0,0,'CPT (t)'!K61/'CPT (t-1)'!K61-1),"")</f>
        <v/>
      </c>
      <c r="L61" s="266" t="str">
        <f>IFERROR(IF('CPT (t-1)'!L61=0,0,'CPT (t)'!L61/'CPT (t-1)'!L61-1),"")</f>
        <v/>
      </c>
      <c r="M61" s="266" t="str">
        <f>IFERROR(IF('CPT (t-1)'!M61=0,0,'CPT (t)'!M61/'CPT (t-1)'!M61-1),"")</f>
        <v/>
      </c>
      <c r="N61" s="266" t="str">
        <f>IFERROR(IF('CPT (t-1)'!N61=0,0,'CPT (t)'!N61/'CPT (t-1)'!N61-1),"")</f>
        <v/>
      </c>
      <c r="O61" s="266" t="str">
        <f>IFERROR(IF('CPT (t-1)'!O61=0,0,'CPT (t)'!O61/'CPT (t-1)'!O61-1),"")</f>
        <v/>
      </c>
      <c r="P61" s="266" t="str">
        <f>IFERROR(IF('CPT (t-1)'!P61=0,0,'CPT (t)'!P61/'CPT (t-1)'!P61-1),"")</f>
        <v/>
      </c>
      <c r="Q61" s="266" t="str">
        <f>IFERROR(IF('CPT (t-1)'!Q61=0,0,'CPT (t)'!Q61/'CPT (t-1)'!Q61-1),"")</f>
        <v/>
      </c>
      <c r="R61" s="266" t="str">
        <f>IFERROR(IF('CPT (t-1)'!R61=0,0,'CPT (t)'!R61/'CPT (t-1)'!R61-1),"")</f>
        <v/>
      </c>
      <c r="S61" s="266" t="str">
        <f>IFERROR(IF('CPT (t-1)'!S61=0,0,'CPT (t)'!S61/'CPT (t-1)'!S61-1),"")</f>
        <v/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 t="str">
        <f>IFERROR(IF('CPT (t-1)'!G62=0,0,'CPT (t)'!G62/'CPT (t-1)'!G62-1),"")</f>
        <v/>
      </c>
      <c r="H62" s="266" t="str">
        <f>IFERROR(IF('CPT (t-1)'!H62=0,0,'CPT (t)'!H62/'CPT (t-1)'!H62-1),"")</f>
        <v/>
      </c>
      <c r="I62" s="266" t="str">
        <f>IFERROR(IF('CPT (t-1)'!I62=0,0,'CPT (t)'!I62/'CPT (t-1)'!I62-1),"")</f>
        <v/>
      </c>
      <c r="J62" s="266" t="str">
        <f>IFERROR(IF('CPT (t-1)'!J62=0,0,'CPT (t)'!J62/'CPT (t-1)'!J62-1),"")</f>
        <v/>
      </c>
      <c r="K62" s="266" t="str">
        <f>IFERROR(IF('CPT (t-1)'!K62=0,0,'CPT (t)'!K62/'CPT (t-1)'!K62-1),"")</f>
        <v/>
      </c>
      <c r="L62" s="266" t="str">
        <f>IFERROR(IF('CPT (t-1)'!L62=0,0,'CPT (t)'!L62/'CPT (t-1)'!L62-1),"")</f>
        <v/>
      </c>
      <c r="M62" s="266" t="str">
        <f>IFERROR(IF('CPT (t-1)'!M62=0,0,'CPT (t)'!M62/'CPT (t-1)'!M62-1),"")</f>
        <v/>
      </c>
      <c r="N62" s="266" t="str">
        <f>IFERROR(IF('CPT (t-1)'!N62=0,0,'CPT (t)'!N62/'CPT (t-1)'!N62-1),"")</f>
        <v/>
      </c>
      <c r="O62" s="266" t="str">
        <f>IFERROR(IF('CPT (t-1)'!O62=0,0,'CPT (t)'!O62/'CPT (t-1)'!O62-1),"")</f>
        <v/>
      </c>
      <c r="P62" s="266" t="str">
        <f>IFERROR(IF('CPT (t-1)'!P62=0,0,'CPT (t)'!P62/'CPT (t-1)'!P62-1),"")</f>
        <v/>
      </c>
      <c r="Q62" s="266" t="str">
        <f>IFERROR(IF('CPT (t-1)'!Q62=0,0,'CPT (t)'!Q62/'CPT (t-1)'!Q62-1),"")</f>
        <v/>
      </c>
      <c r="R62" s="266" t="str">
        <f>IFERROR(IF('CPT (t-1)'!R62=0,0,'CPT (t)'!R62/'CPT (t-1)'!R62-1),"")</f>
        <v/>
      </c>
      <c r="S62" s="266" t="str">
        <f>IFERROR(IF('CPT (t-1)'!S62=0,0,'CPT (t)'!S62/'CPT (t-1)'!S62-1),"")</f>
        <v/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 t="str">
        <f>IFERROR(IF('CPT (t-1)'!G63=0,0,'CPT (t)'!G63/'CPT (t-1)'!G63-1),"")</f>
        <v/>
      </c>
      <c r="H63" s="266" t="str">
        <f>IFERROR(IF('CPT (t-1)'!H63=0,0,'CPT (t)'!H63/'CPT (t-1)'!H63-1),"")</f>
        <v/>
      </c>
      <c r="I63" s="266" t="str">
        <f>IFERROR(IF('CPT (t-1)'!I63=0,0,'CPT (t)'!I63/'CPT (t-1)'!I63-1),"")</f>
        <v/>
      </c>
      <c r="J63" s="266" t="str">
        <f>IFERROR(IF('CPT (t-1)'!J63=0,0,'CPT (t)'!J63/'CPT (t-1)'!J63-1),"")</f>
        <v/>
      </c>
      <c r="K63" s="266" t="str">
        <f>IFERROR(IF('CPT (t-1)'!K63=0,0,'CPT (t)'!K63/'CPT (t-1)'!K63-1),"")</f>
        <v/>
      </c>
      <c r="L63" s="266" t="str">
        <f>IFERROR(IF('CPT (t-1)'!L63=0,0,'CPT (t)'!L63/'CPT (t-1)'!L63-1),"")</f>
        <v/>
      </c>
      <c r="M63" s="266" t="str">
        <f>IFERROR(IF('CPT (t-1)'!M63=0,0,'CPT (t)'!M63/'CPT (t-1)'!M63-1),"")</f>
        <v/>
      </c>
      <c r="N63" s="266" t="str">
        <f>IFERROR(IF('CPT (t-1)'!N63=0,0,'CPT (t)'!N63/'CPT (t-1)'!N63-1),"")</f>
        <v/>
      </c>
      <c r="O63" s="266" t="str">
        <f>IFERROR(IF('CPT (t-1)'!O63=0,0,'CPT (t)'!O63/'CPT (t-1)'!O63-1),"")</f>
        <v/>
      </c>
      <c r="P63" s="266" t="str">
        <f>IFERROR(IF('CPT (t-1)'!P63=0,0,'CPT (t)'!P63/'CPT (t-1)'!P63-1),"")</f>
        <v/>
      </c>
      <c r="Q63" s="266" t="str">
        <f>IFERROR(IF('CPT (t-1)'!Q63=0,0,'CPT (t)'!Q63/'CPT (t-1)'!Q63-1),"")</f>
        <v/>
      </c>
      <c r="R63" s="266" t="str">
        <f>IFERROR(IF('CPT (t-1)'!R63=0,0,'CPT (t)'!R63/'CPT (t-1)'!R63-1),"")</f>
        <v/>
      </c>
      <c r="S63" s="266" t="str">
        <f>IFERROR(IF('CPT (t-1)'!S63=0,0,'CPT (t)'!S63/'CPT (t-1)'!S63-1),"")</f>
        <v/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 t="str">
        <f>IFERROR(IF('CPT (t-1)'!G64=0,0,'CPT (t)'!G64/'CPT (t-1)'!G64-1),"")</f>
        <v/>
      </c>
      <c r="H64" s="266" t="str">
        <f>IFERROR(IF('CPT (t-1)'!H64=0,0,'CPT (t)'!H64/'CPT (t-1)'!H64-1),"")</f>
        <v/>
      </c>
      <c r="I64" s="266" t="str">
        <f>IFERROR(IF('CPT (t-1)'!I64=0,0,'CPT (t)'!I64/'CPT (t-1)'!I64-1),"")</f>
        <v/>
      </c>
      <c r="J64" s="266" t="str">
        <f>IFERROR(IF('CPT (t-1)'!J64=0,0,'CPT (t)'!J64/'CPT (t-1)'!J64-1),"")</f>
        <v/>
      </c>
      <c r="K64" s="266" t="str">
        <f>IFERROR(IF('CPT (t-1)'!K64=0,0,'CPT (t)'!K64/'CPT (t-1)'!K64-1),"")</f>
        <v/>
      </c>
      <c r="L64" s="266" t="str">
        <f>IFERROR(IF('CPT (t-1)'!L64=0,0,'CPT (t)'!L64/'CPT (t-1)'!L64-1),"")</f>
        <v/>
      </c>
      <c r="M64" s="266" t="str">
        <f>IFERROR(IF('CPT (t-1)'!M64=0,0,'CPT (t)'!M64/'CPT (t-1)'!M64-1),"")</f>
        <v/>
      </c>
      <c r="N64" s="266" t="str">
        <f>IFERROR(IF('CPT (t-1)'!N64=0,0,'CPT (t)'!N64/'CPT (t-1)'!N64-1),"")</f>
        <v/>
      </c>
      <c r="O64" s="266" t="str">
        <f>IFERROR(IF('CPT (t-1)'!O64=0,0,'CPT (t)'!O64/'CPT (t-1)'!O64-1),"")</f>
        <v/>
      </c>
      <c r="P64" s="266" t="str">
        <f>IFERROR(IF('CPT (t-1)'!P64=0,0,'CPT (t)'!P64/'CPT (t-1)'!P64-1),"")</f>
        <v/>
      </c>
      <c r="Q64" s="266" t="str">
        <f>IFERROR(IF('CPT (t-1)'!Q64=0,0,'CPT (t)'!Q64/'CPT (t-1)'!Q64-1),"")</f>
        <v/>
      </c>
      <c r="R64" s="266" t="str">
        <f>IFERROR(IF('CPT (t-1)'!R64=0,0,'CPT (t)'!R64/'CPT (t-1)'!R64-1),"")</f>
        <v/>
      </c>
      <c r="S64" s="266" t="str">
        <f>IFERROR(IF('CPT (t-1)'!S64=0,0,'CPT (t)'!S64/'CPT (t-1)'!S64-1),"")</f>
        <v/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>
        <f>IFERROR(IF('CPT (t-1)'!G65=0,0,'CPT (t)'!G65/'CPT (t-1)'!G65-1),"")</f>
        <v>0</v>
      </c>
      <c r="H65" s="266">
        <f>IFERROR(IF('CPT (t-1)'!H65=0,0,'CPT (t)'!H65/'CPT (t-1)'!H65-1),"")</f>
        <v>0</v>
      </c>
      <c r="I65" s="266">
        <f>IFERROR(IF('CPT (t-1)'!I65=0,0,'CPT (t)'!I65/'CPT (t-1)'!I65-1),"")</f>
        <v>0</v>
      </c>
      <c r="J65" s="266">
        <f>IFERROR(IF('CPT (t-1)'!J65=0,0,'CPT (t)'!J65/'CPT (t-1)'!J65-1),"")</f>
        <v>0</v>
      </c>
      <c r="K65" s="266">
        <f>IFERROR(IF('CPT (t-1)'!K65=0,0,'CPT (t)'!K65/'CPT (t-1)'!K65-1),"")</f>
        <v>0</v>
      </c>
      <c r="L65" s="266">
        <f>IFERROR(IF('CPT (t-1)'!L65=0,0,'CPT (t)'!L65/'CPT (t-1)'!L65-1),"")</f>
        <v>0</v>
      </c>
      <c r="M65" s="266">
        <f>IFERROR(IF('CPT (t-1)'!M65=0,0,'CPT (t)'!M65/'CPT (t-1)'!M65-1),"")</f>
        <v>0</v>
      </c>
      <c r="N65" s="266">
        <f>IFERROR(IF('CPT (t-1)'!N65=0,0,'CPT (t)'!N65/'CPT (t-1)'!N65-1),"")</f>
        <v>0</v>
      </c>
      <c r="O65" s="266">
        <f>IFERROR(IF('CPT (t-1)'!O65=0,0,'CPT (t)'!O65/'CPT (t-1)'!O65-1),"")</f>
        <v>0</v>
      </c>
      <c r="P65" s="266">
        <f>IFERROR(IF('CPT (t-1)'!P65=0,0,'CPT (t)'!P65/'CPT (t-1)'!P65-1),"")</f>
        <v>0</v>
      </c>
      <c r="Q65" s="266">
        <f>IFERROR(IF('CPT (t-1)'!Q65=0,0,'CPT (t)'!Q65/'CPT (t-1)'!Q65-1),"")</f>
        <v>0</v>
      </c>
      <c r="R65" s="266">
        <f>IFERROR(IF('CPT (t-1)'!R65=0,0,'CPT (t)'!R65/'CPT (t-1)'!R65-1),"")</f>
        <v>0</v>
      </c>
      <c r="S65" s="266">
        <f>IFERROR(IF('CPT (t-1)'!S65=0,0,'CPT (t)'!S65/'CPT (t-1)'!S65-1),"")</f>
        <v>0</v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>
        <f>IFERROR(IF('CPT (t-1)'!G66=0,0,'CPT (t)'!G66/'CPT (t-1)'!G66-1),"")</f>
        <v>0</v>
      </c>
      <c r="H66" s="266">
        <f>IFERROR(IF('CPT (t-1)'!H66=0,0,'CPT (t)'!H66/'CPT (t-1)'!H66-1),"")</f>
        <v>0</v>
      </c>
      <c r="I66" s="266">
        <f>IFERROR(IF('CPT (t-1)'!I66=0,0,'CPT (t)'!I66/'CPT (t-1)'!I66-1),"")</f>
        <v>0</v>
      </c>
      <c r="J66" s="266">
        <f>IFERROR(IF('CPT (t-1)'!J66=0,0,'CPT (t)'!J66/'CPT (t-1)'!J66-1),"")</f>
        <v>0</v>
      </c>
      <c r="K66" s="266">
        <f>IFERROR(IF('CPT (t-1)'!K66=0,0,'CPT (t)'!K66/'CPT (t-1)'!K66-1),"")</f>
        <v>0</v>
      </c>
      <c r="L66" s="266">
        <f>IFERROR(IF('CPT (t-1)'!L66=0,0,'CPT (t)'!L66/'CPT (t-1)'!L66-1),"")</f>
        <v>0</v>
      </c>
      <c r="M66" s="266">
        <f>IFERROR(IF('CPT (t-1)'!M66=0,0,'CPT (t)'!M66/'CPT (t-1)'!M66-1),"")</f>
        <v>0</v>
      </c>
      <c r="N66" s="266">
        <f>IFERROR(IF('CPT (t-1)'!N66=0,0,'CPT (t)'!N66/'CPT (t-1)'!N66-1),"")</f>
        <v>0</v>
      </c>
      <c r="O66" s="266">
        <f>IFERROR(IF('CPT (t-1)'!O66=0,0,'CPT (t)'!O66/'CPT (t-1)'!O66-1),"")</f>
        <v>0</v>
      </c>
      <c r="P66" s="266">
        <f>IFERROR(IF('CPT (t-1)'!P66=0,0,'CPT (t)'!P66/'CPT (t-1)'!P66-1),"")</f>
        <v>0</v>
      </c>
      <c r="Q66" s="266">
        <f>IFERROR(IF('CPT (t-1)'!Q66=0,0,'CPT (t)'!Q66/'CPT (t-1)'!Q66-1),"")</f>
        <v>0</v>
      </c>
      <c r="R66" s="266">
        <f>IFERROR(IF('CPT (t-1)'!R66=0,0,'CPT (t)'!R66/'CPT (t-1)'!R66-1),"")</f>
        <v>0</v>
      </c>
      <c r="S66" s="266">
        <f>IFERROR(IF('CPT (t-1)'!S66=0,0,'CPT (t)'!S66/'CPT (t-1)'!S66-1),"")</f>
        <v>0</v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 t="str">
        <f>IFERROR(IF('CPT (t-1)'!G68=0,0,'CPT (t)'!G68/'CPT (t-1)'!G68-1),"")</f>
        <v/>
      </c>
      <c r="H68" s="266" t="str">
        <f>IFERROR(IF('CPT (t-1)'!H68=0,0,'CPT (t)'!H68/'CPT (t-1)'!H68-1),"")</f>
        <v/>
      </c>
      <c r="I68" s="266" t="str">
        <f>IFERROR(IF('CPT (t-1)'!I68=0,0,'CPT (t)'!I68/'CPT (t-1)'!I68-1),"")</f>
        <v/>
      </c>
      <c r="J68" s="266" t="str">
        <f>IFERROR(IF('CPT (t-1)'!J68=0,0,'CPT (t)'!J68/'CPT (t-1)'!J68-1),"")</f>
        <v/>
      </c>
      <c r="K68" s="266" t="str">
        <f>IFERROR(IF('CPT (t-1)'!K68=0,0,'CPT (t)'!K68/'CPT (t-1)'!K68-1),"")</f>
        <v/>
      </c>
      <c r="L68" s="266" t="str">
        <f>IFERROR(IF('CPT (t-1)'!L68=0,0,'CPT (t)'!L68/'CPT (t-1)'!L68-1),"")</f>
        <v/>
      </c>
      <c r="M68" s="266" t="str">
        <f>IFERROR(IF('CPT (t-1)'!M68=0,0,'CPT (t)'!M68/'CPT (t-1)'!M68-1),"")</f>
        <v/>
      </c>
      <c r="N68" s="266" t="str">
        <f>IFERROR(IF('CPT (t-1)'!N68=0,0,'CPT (t)'!N68/'CPT (t-1)'!N68-1),"")</f>
        <v/>
      </c>
      <c r="O68" s="266" t="str">
        <f>IFERROR(IF('CPT (t-1)'!O68=0,0,'CPT (t)'!O68/'CPT (t-1)'!O68-1),"")</f>
        <v/>
      </c>
      <c r="P68" s="266" t="str">
        <f>IFERROR(IF('CPT (t-1)'!P68=0,0,'CPT (t)'!P68/'CPT (t-1)'!P68-1),"")</f>
        <v/>
      </c>
      <c r="Q68" s="266" t="str">
        <f>IFERROR(IF('CPT (t-1)'!Q68=0,0,'CPT (t)'!Q68/'CPT (t-1)'!Q68-1),"")</f>
        <v/>
      </c>
      <c r="R68" s="266" t="str">
        <f>IFERROR(IF('CPT (t-1)'!R68=0,0,'CPT (t)'!R68/'CPT (t-1)'!R68-1),"")</f>
        <v/>
      </c>
      <c r="S68" s="266" t="str">
        <f>IFERROR(IF('CPT (t-1)'!S68=0,0,'CPT (t)'!S68/'CPT (t-1)'!S68-1),"")</f>
        <v/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 t="str">
        <f>IFERROR(IF('CPT (t-1)'!G69=0,0,'CPT (t)'!G69/'CPT (t-1)'!G69-1),"")</f>
        <v/>
      </c>
      <c r="H69" s="266" t="str">
        <f>IFERROR(IF('CPT (t-1)'!H69=0,0,'CPT (t)'!H69/'CPT (t-1)'!H69-1),"")</f>
        <v/>
      </c>
      <c r="I69" s="266" t="str">
        <f>IFERROR(IF('CPT (t-1)'!I69=0,0,'CPT (t)'!I69/'CPT (t-1)'!I69-1),"")</f>
        <v/>
      </c>
      <c r="J69" s="266" t="str">
        <f>IFERROR(IF('CPT (t-1)'!J69=0,0,'CPT (t)'!J69/'CPT (t-1)'!J69-1),"")</f>
        <v/>
      </c>
      <c r="K69" s="266" t="str">
        <f>IFERROR(IF('CPT (t-1)'!K69=0,0,'CPT (t)'!K69/'CPT (t-1)'!K69-1),"")</f>
        <v/>
      </c>
      <c r="L69" s="266" t="str">
        <f>IFERROR(IF('CPT (t-1)'!L69=0,0,'CPT (t)'!L69/'CPT (t-1)'!L69-1),"")</f>
        <v/>
      </c>
      <c r="M69" s="266" t="str">
        <f>IFERROR(IF('CPT (t-1)'!M69=0,0,'CPT (t)'!M69/'CPT (t-1)'!M69-1),"")</f>
        <v/>
      </c>
      <c r="N69" s="266" t="str">
        <f>IFERROR(IF('CPT (t-1)'!N69=0,0,'CPT (t)'!N69/'CPT (t-1)'!N69-1),"")</f>
        <v/>
      </c>
      <c r="O69" s="266" t="str">
        <f>IFERROR(IF('CPT (t-1)'!O69=0,0,'CPT (t)'!O69/'CPT (t-1)'!O69-1),"")</f>
        <v/>
      </c>
      <c r="P69" s="266" t="str">
        <f>IFERROR(IF('CPT (t-1)'!P69=0,0,'CPT (t)'!P69/'CPT (t-1)'!P69-1),"")</f>
        <v/>
      </c>
      <c r="Q69" s="266" t="str">
        <f>IFERROR(IF('CPT (t-1)'!Q69=0,0,'CPT (t)'!Q69/'CPT (t-1)'!Q69-1),"")</f>
        <v/>
      </c>
      <c r="R69" s="266" t="str">
        <f>IFERROR(IF('CPT (t-1)'!R69=0,0,'CPT (t)'!R69/'CPT (t-1)'!R69-1),"")</f>
        <v/>
      </c>
      <c r="S69" s="266" t="str">
        <f>IFERROR(IF('CPT (t-1)'!S69=0,0,'CPT (t)'!S69/'CPT (t-1)'!S69-1),"")</f>
        <v/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 t="str">
        <f>IFERROR(IF('CPT (t-1)'!G70=0,0,'CPT (t)'!G70/'CPT (t-1)'!G70-1),"")</f>
        <v/>
      </c>
      <c r="H70" s="266" t="str">
        <f>IFERROR(IF('CPT (t-1)'!H70=0,0,'CPT (t)'!H70/'CPT (t-1)'!H70-1),"")</f>
        <v/>
      </c>
      <c r="I70" s="266" t="str">
        <f>IFERROR(IF('CPT (t-1)'!I70=0,0,'CPT (t)'!I70/'CPT (t-1)'!I70-1),"")</f>
        <v/>
      </c>
      <c r="J70" s="266" t="str">
        <f>IFERROR(IF('CPT (t-1)'!J70=0,0,'CPT (t)'!J70/'CPT (t-1)'!J70-1),"")</f>
        <v/>
      </c>
      <c r="K70" s="266" t="str">
        <f>IFERROR(IF('CPT (t-1)'!K70=0,0,'CPT (t)'!K70/'CPT (t-1)'!K70-1),"")</f>
        <v/>
      </c>
      <c r="L70" s="266" t="str">
        <f>IFERROR(IF('CPT (t-1)'!L70=0,0,'CPT (t)'!L70/'CPT (t-1)'!L70-1),"")</f>
        <v/>
      </c>
      <c r="M70" s="266" t="str">
        <f>IFERROR(IF('CPT (t-1)'!M70=0,0,'CPT (t)'!M70/'CPT (t-1)'!M70-1),"")</f>
        <v/>
      </c>
      <c r="N70" s="266" t="str">
        <f>IFERROR(IF('CPT (t-1)'!N70=0,0,'CPT (t)'!N70/'CPT (t-1)'!N70-1),"")</f>
        <v/>
      </c>
      <c r="O70" s="266" t="str">
        <f>IFERROR(IF('CPT (t-1)'!O70=0,0,'CPT (t)'!O70/'CPT (t-1)'!O70-1),"")</f>
        <v/>
      </c>
      <c r="P70" s="266" t="str">
        <f>IFERROR(IF('CPT (t-1)'!P70=0,0,'CPT (t)'!P70/'CPT (t-1)'!P70-1),"")</f>
        <v/>
      </c>
      <c r="Q70" s="266" t="str">
        <f>IFERROR(IF('CPT (t-1)'!Q70=0,0,'CPT (t)'!Q70/'CPT (t-1)'!Q70-1),"")</f>
        <v/>
      </c>
      <c r="R70" s="266" t="str">
        <f>IFERROR(IF('CPT (t-1)'!R70=0,0,'CPT (t)'!R70/'CPT (t-1)'!R70-1),"")</f>
        <v/>
      </c>
      <c r="S70" s="266" t="str">
        <f>IFERROR(IF('CPT (t-1)'!S70=0,0,'CPT (t)'!S70/'CPT (t-1)'!S70-1),"")</f>
        <v/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 t="str">
        <f>IFERROR(IF('CPT (t-1)'!G71=0,0,'CPT (t)'!G71/'CPT (t-1)'!G71-1),"")</f>
        <v/>
      </c>
      <c r="H71" s="266" t="str">
        <f>IFERROR(IF('CPT (t-1)'!H71=0,0,'CPT (t)'!H71/'CPT (t-1)'!H71-1),"")</f>
        <v/>
      </c>
      <c r="I71" s="266" t="str">
        <f>IFERROR(IF('CPT (t-1)'!I71=0,0,'CPT (t)'!I71/'CPT (t-1)'!I71-1),"")</f>
        <v/>
      </c>
      <c r="J71" s="266" t="str">
        <f>IFERROR(IF('CPT (t-1)'!J71=0,0,'CPT (t)'!J71/'CPT (t-1)'!J71-1),"")</f>
        <v/>
      </c>
      <c r="K71" s="266" t="str">
        <f>IFERROR(IF('CPT (t-1)'!K71=0,0,'CPT (t)'!K71/'CPT (t-1)'!K71-1),"")</f>
        <v/>
      </c>
      <c r="L71" s="266" t="str">
        <f>IFERROR(IF('CPT (t-1)'!L71=0,0,'CPT (t)'!L71/'CPT (t-1)'!L71-1),"")</f>
        <v/>
      </c>
      <c r="M71" s="266" t="str">
        <f>IFERROR(IF('CPT (t-1)'!M71=0,0,'CPT (t)'!M71/'CPT (t-1)'!M71-1),"")</f>
        <v/>
      </c>
      <c r="N71" s="266" t="str">
        <f>IFERROR(IF('CPT (t-1)'!N71=0,0,'CPT (t)'!N71/'CPT (t-1)'!N71-1),"")</f>
        <v/>
      </c>
      <c r="O71" s="266" t="str">
        <f>IFERROR(IF('CPT (t-1)'!O71=0,0,'CPT (t)'!O71/'CPT (t-1)'!O71-1),"")</f>
        <v/>
      </c>
      <c r="P71" s="266" t="str">
        <f>IFERROR(IF('CPT (t-1)'!P71=0,0,'CPT (t)'!P71/'CPT (t-1)'!P71-1),"")</f>
        <v/>
      </c>
      <c r="Q71" s="266" t="str">
        <f>IFERROR(IF('CPT (t-1)'!Q71=0,0,'CPT (t)'!Q71/'CPT (t-1)'!Q71-1),"")</f>
        <v/>
      </c>
      <c r="R71" s="266" t="str">
        <f>IFERROR(IF('CPT (t-1)'!R71=0,0,'CPT (t)'!R71/'CPT (t-1)'!R71-1),"")</f>
        <v/>
      </c>
      <c r="S71" s="266" t="str">
        <f>IFERROR(IF('CPT (t-1)'!S71=0,0,'CPT (t)'!S71/'CPT (t-1)'!S71-1),"")</f>
        <v/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>
        <f>IFERROR(IF('CPT (t-1)'!G72=0,0,'CPT (t)'!G72/'CPT (t-1)'!G72-1),"")</f>
        <v>0</v>
      </c>
      <c r="H72" s="266">
        <f>IFERROR(IF('CPT (t-1)'!H72=0,0,'CPT (t)'!H72/'CPT (t-1)'!H72-1),"")</f>
        <v>0</v>
      </c>
      <c r="I72" s="266">
        <f>IFERROR(IF('CPT (t-1)'!I72=0,0,'CPT (t)'!I72/'CPT (t-1)'!I72-1),"")</f>
        <v>0</v>
      </c>
      <c r="J72" s="266">
        <f>IFERROR(IF('CPT (t-1)'!J72=0,0,'CPT (t)'!J72/'CPT (t-1)'!J72-1),"")</f>
        <v>0</v>
      </c>
      <c r="K72" s="266">
        <f>IFERROR(IF('CPT (t-1)'!K72=0,0,'CPT (t)'!K72/'CPT (t-1)'!K72-1),"")</f>
        <v>0</v>
      </c>
      <c r="L72" s="266">
        <f>IFERROR(IF('CPT (t-1)'!L72=0,0,'CPT (t)'!L72/'CPT (t-1)'!L72-1),"")</f>
        <v>0</v>
      </c>
      <c r="M72" s="266">
        <f>IFERROR(IF('CPT (t-1)'!M72=0,0,'CPT (t)'!M72/'CPT (t-1)'!M72-1),"")</f>
        <v>0</v>
      </c>
      <c r="N72" s="266">
        <f>IFERROR(IF('CPT (t-1)'!N72=0,0,'CPT (t)'!N72/'CPT (t-1)'!N72-1),"")</f>
        <v>0</v>
      </c>
      <c r="O72" s="266">
        <f>IFERROR(IF('CPT (t-1)'!O72=0,0,'CPT (t)'!O72/'CPT (t-1)'!O72-1),"")</f>
        <v>0</v>
      </c>
      <c r="P72" s="266">
        <f>IFERROR(IF('CPT (t-1)'!P72=0,0,'CPT (t)'!P72/'CPT (t-1)'!P72-1),"")</f>
        <v>0</v>
      </c>
      <c r="Q72" s="266">
        <f>IFERROR(IF('CPT (t-1)'!Q72=0,0,'CPT (t)'!Q72/'CPT (t-1)'!Q72-1),"")</f>
        <v>0</v>
      </c>
      <c r="R72" s="266">
        <f>IFERROR(IF('CPT (t-1)'!R72=0,0,'CPT (t)'!R72/'CPT (t-1)'!R72-1),"")</f>
        <v>0</v>
      </c>
      <c r="S72" s="266">
        <f>IFERROR(IF('CPT (t-1)'!S72=0,0,'CPT (t)'!S72/'CPT (t-1)'!S72-1),"")</f>
        <v>0</v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>
        <f>IFERROR(IF('CPT (t-1)'!G73=0,0,'CPT (t)'!G73/'CPT (t-1)'!G73-1),"")</f>
        <v>0</v>
      </c>
      <c r="H73" s="266">
        <f>IFERROR(IF('CPT (t-1)'!H73=0,0,'CPT (t)'!H73/'CPT (t-1)'!H73-1),"")</f>
        <v>0</v>
      </c>
      <c r="I73" s="266">
        <f>IFERROR(IF('CPT (t-1)'!I73=0,0,'CPT (t)'!I73/'CPT (t-1)'!I73-1),"")</f>
        <v>0</v>
      </c>
      <c r="J73" s="266">
        <f>IFERROR(IF('CPT (t-1)'!J73=0,0,'CPT (t)'!J73/'CPT (t-1)'!J73-1),"")</f>
        <v>0</v>
      </c>
      <c r="K73" s="266">
        <f>IFERROR(IF('CPT (t-1)'!K73=0,0,'CPT (t)'!K73/'CPT (t-1)'!K73-1),"")</f>
        <v>0</v>
      </c>
      <c r="L73" s="266">
        <f>IFERROR(IF('CPT (t-1)'!L73=0,0,'CPT (t)'!L73/'CPT (t-1)'!L73-1),"")</f>
        <v>0</v>
      </c>
      <c r="M73" s="266">
        <f>IFERROR(IF('CPT (t-1)'!M73=0,0,'CPT (t)'!M73/'CPT (t-1)'!M73-1),"")</f>
        <v>0</v>
      </c>
      <c r="N73" s="266">
        <f>IFERROR(IF('CPT (t-1)'!N73=0,0,'CPT (t)'!N73/'CPT (t-1)'!N73-1),"")</f>
        <v>0</v>
      </c>
      <c r="O73" s="266">
        <f>IFERROR(IF('CPT (t-1)'!O73=0,0,'CPT (t)'!O73/'CPT (t-1)'!O73-1),"")</f>
        <v>0</v>
      </c>
      <c r="P73" s="266">
        <f>IFERROR(IF('CPT (t-1)'!P73=0,0,'CPT (t)'!P73/'CPT (t-1)'!P73-1),"")</f>
        <v>0</v>
      </c>
      <c r="Q73" s="266">
        <f>IFERROR(IF('CPT (t-1)'!Q73=0,0,'CPT (t)'!Q73/'CPT (t-1)'!Q73-1),"")</f>
        <v>0</v>
      </c>
      <c r="R73" s="266">
        <f>IFERROR(IF('CPT (t-1)'!R73=0,0,'CPT (t)'!R73/'CPT (t-1)'!R73-1),"")</f>
        <v>0</v>
      </c>
      <c r="S73" s="266">
        <f>IFERROR(IF('CPT (t-1)'!S73=0,0,'CPT (t)'!S73/'CPT (t-1)'!S73-1),"")</f>
        <v>0</v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 t="str">
        <f>IFERROR(IF('CPT (t-1)'!G75=0,0,'CPT (t)'!G75/'CPT (t-1)'!G75-1),"")</f>
        <v/>
      </c>
      <c r="H75" s="266" t="str">
        <f>IFERROR(IF('CPT (t-1)'!H75=0,0,'CPT (t)'!H75/'CPT (t-1)'!H75-1),"")</f>
        <v/>
      </c>
      <c r="I75" s="266" t="str">
        <f>IFERROR(IF('CPT (t-1)'!I75=0,0,'CPT (t)'!I75/'CPT (t-1)'!I75-1),"")</f>
        <v/>
      </c>
      <c r="J75" s="266" t="str">
        <f>IFERROR(IF('CPT (t-1)'!J75=0,0,'CPT (t)'!J75/'CPT (t-1)'!J75-1),"")</f>
        <v/>
      </c>
      <c r="K75" s="266" t="str">
        <f>IFERROR(IF('CPT (t-1)'!K75=0,0,'CPT (t)'!K75/'CPT (t-1)'!K75-1),"")</f>
        <v/>
      </c>
      <c r="L75" s="266" t="str">
        <f>IFERROR(IF('CPT (t-1)'!L75=0,0,'CPT (t)'!L75/'CPT (t-1)'!L75-1),"")</f>
        <v/>
      </c>
      <c r="M75" s="266" t="str">
        <f>IFERROR(IF('CPT (t-1)'!M75=0,0,'CPT (t)'!M75/'CPT (t-1)'!M75-1),"")</f>
        <v/>
      </c>
      <c r="N75" s="266" t="str">
        <f>IFERROR(IF('CPT (t-1)'!N75=0,0,'CPT (t)'!N75/'CPT (t-1)'!N75-1),"")</f>
        <v/>
      </c>
      <c r="O75" s="266" t="str">
        <f>IFERROR(IF('CPT (t-1)'!O75=0,0,'CPT (t)'!O75/'CPT (t-1)'!O75-1),"")</f>
        <v/>
      </c>
      <c r="P75" s="266" t="str">
        <f>IFERROR(IF('CPT (t-1)'!P75=0,0,'CPT (t)'!P75/'CPT (t-1)'!P75-1),"")</f>
        <v/>
      </c>
      <c r="Q75" s="266" t="str">
        <f>IFERROR(IF('CPT (t-1)'!Q75=0,0,'CPT (t)'!Q75/'CPT (t-1)'!Q75-1),"")</f>
        <v/>
      </c>
      <c r="R75" s="266" t="str">
        <f>IFERROR(IF('CPT (t-1)'!R75=0,0,'CPT (t)'!R75/'CPT (t-1)'!R75-1),"")</f>
        <v/>
      </c>
      <c r="S75" s="266" t="str">
        <f>IFERROR(IF('CPT (t-1)'!S75=0,0,'CPT (t)'!S75/'CPT (t-1)'!S75-1),"")</f>
        <v/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 t="str">
        <f>IFERROR(IF('CPT (t-1)'!G76=0,0,'CPT (t)'!G76/'CPT (t-1)'!G76-1),"")</f>
        <v/>
      </c>
      <c r="H76" s="266" t="str">
        <f>IFERROR(IF('CPT (t-1)'!H76=0,0,'CPT (t)'!H76/'CPT (t-1)'!H76-1),"")</f>
        <v/>
      </c>
      <c r="I76" s="266" t="str">
        <f>IFERROR(IF('CPT (t-1)'!I76=0,0,'CPT (t)'!I76/'CPT (t-1)'!I76-1),"")</f>
        <v/>
      </c>
      <c r="J76" s="266" t="str">
        <f>IFERROR(IF('CPT (t-1)'!J76=0,0,'CPT (t)'!J76/'CPT (t-1)'!J76-1),"")</f>
        <v/>
      </c>
      <c r="K76" s="266" t="str">
        <f>IFERROR(IF('CPT (t-1)'!K76=0,0,'CPT (t)'!K76/'CPT (t-1)'!K76-1),"")</f>
        <v/>
      </c>
      <c r="L76" s="266" t="str">
        <f>IFERROR(IF('CPT (t-1)'!L76=0,0,'CPT (t)'!L76/'CPT (t-1)'!L76-1),"")</f>
        <v/>
      </c>
      <c r="M76" s="266" t="str">
        <f>IFERROR(IF('CPT (t-1)'!M76=0,0,'CPT (t)'!M76/'CPT (t-1)'!M76-1),"")</f>
        <v/>
      </c>
      <c r="N76" s="266" t="str">
        <f>IFERROR(IF('CPT (t-1)'!N76=0,0,'CPT (t)'!N76/'CPT (t-1)'!N76-1),"")</f>
        <v/>
      </c>
      <c r="O76" s="266" t="str">
        <f>IFERROR(IF('CPT (t-1)'!O76=0,0,'CPT (t)'!O76/'CPT (t-1)'!O76-1),"")</f>
        <v/>
      </c>
      <c r="P76" s="266" t="str">
        <f>IFERROR(IF('CPT (t-1)'!P76=0,0,'CPT (t)'!P76/'CPT (t-1)'!P76-1),"")</f>
        <v/>
      </c>
      <c r="Q76" s="266" t="str">
        <f>IFERROR(IF('CPT (t-1)'!Q76=0,0,'CPT (t)'!Q76/'CPT (t-1)'!Q76-1),"")</f>
        <v/>
      </c>
      <c r="R76" s="266" t="str">
        <f>IFERROR(IF('CPT (t-1)'!R76=0,0,'CPT (t)'!R76/'CPT (t-1)'!R76-1),"")</f>
        <v/>
      </c>
      <c r="S76" s="266" t="str">
        <f>IFERROR(IF('CPT (t-1)'!S76=0,0,'CPT (t)'!S76/'CPT (t-1)'!S76-1),"")</f>
        <v/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 t="str">
        <f>IFERROR(IF('CPT (t-1)'!G77=0,0,'CPT (t)'!G77/'CPT (t-1)'!G77-1),"")</f>
        <v/>
      </c>
      <c r="H77" s="266" t="str">
        <f>IFERROR(IF('CPT (t-1)'!H77=0,0,'CPT (t)'!H77/'CPT (t-1)'!H77-1),"")</f>
        <v/>
      </c>
      <c r="I77" s="266" t="str">
        <f>IFERROR(IF('CPT (t-1)'!I77=0,0,'CPT (t)'!I77/'CPT (t-1)'!I77-1),"")</f>
        <v/>
      </c>
      <c r="J77" s="266" t="str">
        <f>IFERROR(IF('CPT (t-1)'!J77=0,0,'CPT (t)'!J77/'CPT (t-1)'!J77-1),"")</f>
        <v/>
      </c>
      <c r="K77" s="266" t="str">
        <f>IFERROR(IF('CPT (t-1)'!K77=0,0,'CPT (t)'!K77/'CPT (t-1)'!K77-1),"")</f>
        <v/>
      </c>
      <c r="L77" s="266" t="str">
        <f>IFERROR(IF('CPT (t-1)'!L77=0,0,'CPT (t)'!L77/'CPT (t-1)'!L77-1),"")</f>
        <v/>
      </c>
      <c r="M77" s="266" t="str">
        <f>IFERROR(IF('CPT (t-1)'!M77=0,0,'CPT (t)'!M77/'CPT (t-1)'!M77-1),"")</f>
        <v/>
      </c>
      <c r="N77" s="266" t="str">
        <f>IFERROR(IF('CPT (t-1)'!N77=0,0,'CPT (t)'!N77/'CPT (t-1)'!N77-1),"")</f>
        <v/>
      </c>
      <c r="O77" s="266" t="str">
        <f>IFERROR(IF('CPT (t-1)'!O77=0,0,'CPT (t)'!O77/'CPT (t-1)'!O77-1),"")</f>
        <v/>
      </c>
      <c r="P77" s="266" t="str">
        <f>IFERROR(IF('CPT (t-1)'!P77=0,0,'CPT (t)'!P77/'CPT (t-1)'!P77-1),"")</f>
        <v/>
      </c>
      <c r="Q77" s="266" t="str">
        <f>IFERROR(IF('CPT (t-1)'!Q77=0,0,'CPT (t)'!Q77/'CPT (t-1)'!Q77-1),"")</f>
        <v/>
      </c>
      <c r="R77" s="266" t="str">
        <f>IFERROR(IF('CPT (t-1)'!R77=0,0,'CPT (t)'!R77/'CPT (t-1)'!R77-1),"")</f>
        <v/>
      </c>
      <c r="S77" s="266" t="str">
        <f>IFERROR(IF('CPT (t-1)'!S77=0,0,'CPT (t)'!S77/'CPT (t-1)'!S77-1),"")</f>
        <v/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 t="str">
        <f>IFERROR(IF('CPT (t-1)'!G78=0,0,'CPT (t)'!G78/'CPT (t-1)'!G78-1),"")</f>
        <v/>
      </c>
      <c r="H78" s="266" t="str">
        <f>IFERROR(IF('CPT (t-1)'!H78=0,0,'CPT (t)'!H78/'CPT (t-1)'!H78-1),"")</f>
        <v/>
      </c>
      <c r="I78" s="266" t="str">
        <f>IFERROR(IF('CPT (t-1)'!I78=0,0,'CPT (t)'!I78/'CPT (t-1)'!I78-1),"")</f>
        <v/>
      </c>
      <c r="J78" s="266" t="str">
        <f>IFERROR(IF('CPT (t-1)'!J78=0,0,'CPT (t)'!J78/'CPT (t-1)'!J78-1),"")</f>
        <v/>
      </c>
      <c r="K78" s="266" t="str">
        <f>IFERROR(IF('CPT (t-1)'!K78=0,0,'CPT (t)'!K78/'CPT (t-1)'!K78-1),"")</f>
        <v/>
      </c>
      <c r="L78" s="266" t="str">
        <f>IFERROR(IF('CPT (t-1)'!L78=0,0,'CPT (t)'!L78/'CPT (t-1)'!L78-1),"")</f>
        <v/>
      </c>
      <c r="M78" s="266" t="str">
        <f>IFERROR(IF('CPT (t-1)'!M78=0,0,'CPT (t)'!M78/'CPT (t-1)'!M78-1),"")</f>
        <v/>
      </c>
      <c r="N78" s="266" t="str">
        <f>IFERROR(IF('CPT (t-1)'!N78=0,0,'CPT (t)'!N78/'CPT (t-1)'!N78-1),"")</f>
        <v/>
      </c>
      <c r="O78" s="266" t="str">
        <f>IFERROR(IF('CPT (t-1)'!O78=0,0,'CPT (t)'!O78/'CPT (t-1)'!O78-1),"")</f>
        <v/>
      </c>
      <c r="P78" s="266" t="str">
        <f>IFERROR(IF('CPT (t-1)'!P78=0,0,'CPT (t)'!P78/'CPT (t-1)'!P78-1),"")</f>
        <v/>
      </c>
      <c r="Q78" s="266" t="str">
        <f>IFERROR(IF('CPT (t-1)'!Q78=0,0,'CPT (t)'!Q78/'CPT (t-1)'!Q78-1),"")</f>
        <v/>
      </c>
      <c r="R78" s="266" t="str">
        <f>IFERROR(IF('CPT (t-1)'!R78=0,0,'CPT (t)'!R78/'CPT (t-1)'!R78-1),"")</f>
        <v/>
      </c>
      <c r="S78" s="266" t="str">
        <f>IFERROR(IF('CPT (t-1)'!S78=0,0,'CPT (t)'!S78/'CPT (t-1)'!S78-1),"")</f>
        <v/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IFERROR(IF('CPT (t-1)'!G79=0,0,'CPT (t)'!G79/'CPT (t-1)'!G79-1),"")</f>
        <v>0</v>
      </c>
      <c r="H79" s="266">
        <f>IFERROR(IF('CPT (t-1)'!H79=0,0,'CPT (t)'!H79/'CPT (t-1)'!H79-1),"")</f>
        <v>0</v>
      </c>
      <c r="I79" s="266">
        <f>IFERROR(IF('CPT (t-1)'!I79=0,0,'CPT (t)'!I79/'CPT (t-1)'!I79-1),"")</f>
        <v>0</v>
      </c>
      <c r="J79" s="266">
        <f>IFERROR(IF('CPT (t-1)'!J79=0,0,'CPT (t)'!J79/'CPT (t-1)'!J79-1),"")</f>
        <v>0</v>
      </c>
      <c r="K79" s="266">
        <f>IFERROR(IF('CPT (t-1)'!K79=0,0,'CPT (t)'!K79/'CPT (t-1)'!K79-1),"")</f>
        <v>0</v>
      </c>
      <c r="L79" s="266">
        <f>IFERROR(IF('CPT (t-1)'!L79=0,0,'CPT (t)'!L79/'CPT (t-1)'!L79-1),"")</f>
        <v>0</v>
      </c>
      <c r="M79" s="266">
        <f>IFERROR(IF('CPT (t-1)'!M79=0,0,'CPT (t)'!M79/'CPT (t-1)'!M79-1),"")</f>
        <v>0</v>
      </c>
      <c r="N79" s="266">
        <f>IFERROR(IF('CPT (t-1)'!N79=0,0,'CPT (t)'!N79/'CPT (t-1)'!N79-1),"")</f>
        <v>0</v>
      </c>
      <c r="O79" s="266">
        <f>IFERROR(IF('CPT (t-1)'!O79=0,0,'CPT (t)'!O79/'CPT (t-1)'!O79-1),"")</f>
        <v>0</v>
      </c>
      <c r="P79" s="266">
        <f>IFERROR(IF('CPT (t-1)'!P79=0,0,'CPT (t)'!P79/'CPT (t-1)'!P79-1),"")</f>
        <v>0</v>
      </c>
      <c r="Q79" s="266">
        <f>IFERROR(IF('CPT (t-1)'!Q79=0,0,'CPT (t)'!Q79/'CPT (t-1)'!Q79-1),"")</f>
        <v>0</v>
      </c>
      <c r="R79" s="266">
        <f>IFERROR(IF('CPT (t-1)'!R79=0,0,'CPT (t)'!R79/'CPT (t-1)'!R79-1),"")</f>
        <v>0</v>
      </c>
      <c r="S79" s="266">
        <f>IFERROR(IF('CPT (t-1)'!S79=0,0,'CPT (t)'!S79/'CPT (t-1)'!S79-1),"")</f>
        <v>0</v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>
        <f>IFERROR(IF('CPT (t-1)'!G80=0,0,'CPT (t)'!G80/'CPT (t-1)'!G80-1),"")</f>
        <v>0</v>
      </c>
      <c r="H80" s="266">
        <f>IFERROR(IF('CPT (t-1)'!H80=0,0,'CPT (t)'!H80/'CPT (t-1)'!H80-1),"")</f>
        <v>0</v>
      </c>
      <c r="I80" s="266">
        <f>IFERROR(IF('CPT (t-1)'!I80=0,0,'CPT (t)'!I80/'CPT (t-1)'!I80-1),"")</f>
        <v>0</v>
      </c>
      <c r="J80" s="266">
        <f>IFERROR(IF('CPT (t-1)'!J80=0,0,'CPT (t)'!J80/'CPT (t-1)'!J80-1),"")</f>
        <v>0</v>
      </c>
      <c r="K80" s="266">
        <f>IFERROR(IF('CPT (t-1)'!K80=0,0,'CPT (t)'!K80/'CPT (t-1)'!K80-1),"")</f>
        <v>0</v>
      </c>
      <c r="L80" s="266">
        <f>IFERROR(IF('CPT (t-1)'!L80=0,0,'CPT (t)'!L80/'CPT (t-1)'!L80-1),"")</f>
        <v>0</v>
      </c>
      <c r="M80" s="266">
        <f>IFERROR(IF('CPT (t-1)'!M80=0,0,'CPT (t)'!M80/'CPT (t-1)'!M80-1),"")</f>
        <v>0</v>
      </c>
      <c r="N80" s="266">
        <f>IFERROR(IF('CPT (t-1)'!N80=0,0,'CPT (t)'!N80/'CPT (t-1)'!N80-1),"")</f>
        <v>0</v>
      </c>
      <c r="O80" s="266">
        <f>IFERROR(IF('CPT (t-1)'!O80=0,0,'CPT (t)'!O80/'CPT (t-1)'!O80-1),"")</f>
        <v>0</v>
      </c>
      <c r="P80" s="266">
        <f>IFERROR(IF('CPT (t-1)'!P80=0,0,'CPT (t)'!P80/'CPT (t-1)'!P80-1),"")</f>
        <v>0</v>
      </c>
      <c r="Q80" s="266">
        <f>IFERROR(IF('CPT (t-1)'!Q80=0,0,'CPT (t)'!Q80/'CPT (t-1)'!Q80-1),"")</f>
        <v>0</v>
      </c>
      <c r="R80" s="266">
        <f>IFERROR(IF('CPT (t-1)'!R80=0,0,'CPT (t)'!R80/'CPT (t-1)'!R80-1),"")</f>
        <v>0</v>
      </c>
      <c r="S80" s="266">
        <f>IFERROR(IF('CPT (t-1)'!S80=0,0,'CPT (t)'!S80/'CPT (t-1)'!S80-1),"")</f>
        <v>0</v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167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89" priority="41" operator="equal">
      <formula>""</formula>
    </cfRule>
    <cfRule type="expression" dxfId="88" priority="42">
      <formula>$G$7=""</formula>
    </cfRule>
  </conditionalFormatting>
  <conditionalFormatting sqref="T15:W15">
    <cfRule type="cellIs" dxfId="87" priority="39" operator="equal">
      <formula>""</formula>
    </cfRule>
    <cfRule type="expression" dxfId="86" priority="40">
      <formula>$G$7=""</formula>
    </cfRule>
  </conditionalFormatting>
  <conditionalFormatting sqref="X15:AA15">
    <cfRule type="cellIs" dxfId="85" priority="37" operator="equal">
      <formula>""</formula>
    </cfRule>
    <cfRule type="expression" dxfId="84" priority="38">
      <formula>$G$7=""</formula>
    </cfRule>
  </conditionalFormatting>
  <conditionalFormatting sqref="G16:S28">
    <cfRule type="cellIs" dxfId="83" priority="35" operator="equal">
      <formula>""</formula>
    </cfRule>
    <cfRule type="expression" dxfId="82" priority="36">
      <formula>$G$7=""</formula>
    </cfRule>
  </conditionalFormatting>
  <conditionalFormatting sqref="T16:W28">
    <cfRule type="cellIs" dxfId="81" priority="33" operator="equal">
      <formula>""</formula>
    </cfRule>
    <cfRule type="expression" dxfId="80" priority="34">
      <formula>$G$7=""</formula>
    </cfRule>
  </conditionalFormatting>
  <conditionalFormatting sqref="X16:AA28">
    <cfRule type="cellIs" dxfId="79" priority="31" operator="equal">
      <formula>""</formula>
    </cfRule>
    <cfRule type="expression" dxfId="78" priority="32">
      <formula>$G$7=""</formula>
    </cfRule>
  </conditionalFormatting>
  <conditionalFormatting sqref="G30:S33">
    <cfRule type="cellIs" dxfId="77" priority="29" operator="equal">
      <formula>""</formula>
    </cfRule>
    <cfRule type="expression" dxfId="76" priority="30">
      <formula>$G$7=""</formula>
    </cfRule>
  </conditionalFormatting>
  <conditionalFormatting sqref="T30:W33">
    <cfRule type="cellIs" dxfId="75" priority="27" operator="equal">
      <formula>""</formula>
    </cfRule>
    <cfRule type="expression" dxfId="74" priority="28">
      <formula>$G$7=""</formula>
    </cfRule>
  </conditionalFormatting>
  <conditionalFormatting sqref="X30:AA33">
    <cfRule type="cellIs" dxfId="73" priority="25" operator="equal">
      <formula>""</formula>
    </cfRule>
    <cfRule type="expression" dxfId="72" priority="26">
      <formula>$G$7=""</formula>
    </cfRule>
  </conditionalFormatting>
  <conditionalFormatting sqref="G68:S73">
    <cfRule type="cellIs" dxfId="71" priority="11" operator="equal">
      <formula>""</formula>
    </cfRule>
    <cfRule type="expression" dxfId="70" priority="12">
      <formula>$G$7=""</formula>
    </cfRule>
  </conditionalFormatting>
  <conditionalFormatting sqref="T68:W73">
    <cfRule type="cellIs" dxfId="69" priority="9" operator="equal">
      <formula>""</formula>
    </cfRule>
    <cfRule type="expression" dxfId="68" priority="10">
      <formula>$G$7=""</formula>
    </cfRule>
  </conditionalFormatting>
  <conditionalFormatting sqref="X68:AA73">
    <cfRule type="cellIs" dxfId="67" priority="7" operator="equal">
      <formula>""</formula>
    </cfRule>
    <cfRule type="expression" dxfId="66" priority="8">
      <formula>$G$7=""</formula>
    </cfRule>
  </conditionalFormatting>
  <conditionalFormatting sqref="G75:S80">
    <cfRule type="cellIs" dxfId="65" priority="5" operator="equal">
      <formula>""</formula>
    </cfRule>
    <cfRule type="expression" dxfId="64" priority="6">
      <formula>$G$7=""</formula>
    </cfRule>
  </conditionalFormatting>
  <conditionalFormatting sqref="T75:W80">
    <cfRule type="cellIs" dxfId="63" priority="3" operator="equal">
      <formula>""</formula>
    </cfRule>
    <cfRule type="expression" dxfId="62" priority="4">
      <formula>$G$7=""</formula>
    </cfRule>
  </conditionalFormatting>
  <conditionalFormatting sqref="X75:AA80">
    <cfRule type="cellIs" dxfId="61" priority="1" operator="equal">
      <formula>""</formula>
    </cfRule>
    <cfRule type="expression" dxfId="60" priority="2">
      <formula>$G$7=""</formula>
    </cfRule>
  </conditionalFormatting>
  <dataValidations disablePrompts="1"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F8" sqref="F8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168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169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 t="str">
        <f>IFERROR(IF('JSO (t-1)'!G15=0,0,'JSO (t)'!G15/'JSO (t-1)'!G15-1),"")</f>
        <v/>
      </c>
      <c r="H15" s="266" t="str">
        <f>IFERROR(IF('JSO (t-1)'!H15=0,0,'JSO (t)'!H15/'JSO (t-1)'!H15-1),"")</f>
        <v/>
      </c>
      <c r="I15" s="266" t="str">
        <f>IFERROR(IF('JSO (t-1)'!I15=0,0,'JSO (t)'!I15/'JSO (t-1)'!I15-1),"")</f>
        <v/>
      </c>
      <c r="J15" s="266" t="str">
        <f>IFERROR(IF('JSO (t-1)'!J15=0,0,'JSO (t)'!J15/'JSO (t-1)'!J15-1),"")</f>
        <v/>
      </c>
      <c r="K15" s="266" t="str">
        <f>IFERROR(IF('JSO (t-1)'!K15=0,0,'JSO (t)'!K15/'JSO (t-1)'!K15-1),"")</f>
        <v/>
      </c>
      <c r="L15" s="266" t="str">
        <f>IFERROR(IF('JSO (t-1)'!L15=0,0,'JSO (t)'!L15/'JSO (t-1)'!L15-1),"")</f>
        <v/>
      </c>
      <c r="M15" s="266" t="str">
        <f>IFERROR(IF('JSO (t-1)'!M15=0,0,'JSO (t)'!M15/'JSO (t-1)'!M15-1),"")</f>
        <v/>
      </c>
      <c r="N15" s="266" t="str">
        <f>IFERROR(IF('JSO (t-1)'!N15=0,0,'JSO (t)'!N15/'JSO (t-1)'!N15-1),"")</f>
        <v/>
      </c>
      <c r="O15" s="266" t="str">
        <f>IFERROR(IF('JSO (t-1)'!O15=0,0,'JSO (t)'!O15/'JSO (t-1)'!O15-1),"")</f>
        <v/>
      </c>
      <c r="P15" s="266" t="str">
        <f>IFERROR(IF('JSO (t-1)'!P15=0,0,'JSO (t)'!P15/'JSO (t-1)'!P15-1),"")</f>
        <v/>
      </c>
      <c r="Q15" s="266" t="str">
        <f>IFERROR(IF('JSO (t-1)'!Q15=0,0,'JSO (t)'!Q15/'JSO (t-1)'!Q15-1),"")</f>
        <v/>
      </c>
      <c r="R15" s="266" t="str">
        <f>IFERROR(IF('JSO (t-1)'!R15=0,0,'JSO (t)'!R15/'JSO (t-1)'!R15-1),"")</f>
        <v/>
      </c>
      <c r="S15" s="266" t="str">
        <f>IFERROR(IF('JSO (t-1)'!S15=0,0,'JSO (t)'!S15/'JSO (t-1)'!S15-1),"")</f>
        <v/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 t="str">
        <f>IFERROR(IF('JSO (t-1)'!G16=0,0,'JSO (t)'!G16/'JSO (t-1)'!G16-1),"")</f>
        <v/>
      </c>
      <c r="H16" s="266" t="str">
        <f>IFERROR(IF('JSO (t-1)'!H16=0,0,'JSO (t)'!H16/'JSO (t-1)'!H16-1),"")</f>
        <v/>
      </c>
      <c r="I16" s="266" t="str">
        <f>IFERROR(IF('JSO (t-1)'!I16=0,0,'JSO (t)'!I16/'JSO (t-1)'!I16-1),"")</f>
        <v/>
      </c>
      <c r="J16" s="266" t="str">
        <f>IFERROR(IF('JSO (t-1)'!J16=0,0,'JSO (t)'!J16/'JSO (t-1)'!J16-1),"")</f>
        <v/>
      </c>
      <c r="K16" s="266" t="str">
        <f>IFERROR(IF('JSO (t-1)'!K16=0,0,'JSO (t)'!K16/'JSO (t-1)'!K16-1),"")</f>
        <v/>
      </c>
      <c r="L16" s="266" t="str">
        <f>IFERROR(IF('JSO (t-1)'!L16=0,0,'JSO (t)'!L16/'JSO (t-1)'!L16-1),"")</f>
        <v/>
      </c>
      <c r="M16" s="266" t="str">
        <f>IFERROR(IF('JSO (t-1)'!M16=0,0,'JSO (t)'!M16/'JSO (t-1)'!M16-1),"")</f>
        <v/>
      </c>
      <c r="N16" s="266" t="str">
        <f>IFERROR(IF('JSO (t-1)'!N16=0,0,'JSO (t)'!N16/'JSO (t-1)'!N16-1),"")</f>
        <v/>
      </c>
      <c r="O16" s="266" t="str">
        <f>IFERROR(IF('JSO (t-1)'!O16=0,0,'JSO (t)'!O16/'JSO (t-1)'!O16-1),"")</f>
        <v/>
      </c>
      <c r="P16" s="266" t="str">
        <f>IFERROR(IF('JSO (t-1)'!P16=0,0,'JSO (t)'!P16/'JSO (t-1)'!P16-1),"")</f>
        <v/>
      </c>
      <c r="Q16" s="266" t="str">
        <f>IFERROR(IF('JSO (t-1)'!Q16=0,0,'JSO (t)'!Q16/'JSO (t-1)'!Q16-1),"")</f>
        <v/>
      </c>
      <c r="R16" s="266" t="str">
        <f>IFERROR(IF('JSO (t-1)'!R16=0,0,'JSO (t)'!R16/'JSO (t-1)'!R16-1),"")</f>
        <v/>
      </c>
      <c r="S16" s="266" t="str">
        <f>IFERROR(IF('JSO (t-1)'!S16=0,0,'JSO (t)'!S16/'JSO (t-1)'!S16-1),"")</f>
        <v/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 t="str">
        <f>IFERROR(IF('JSO (t-1)'!G17=0,0,'JSO (t)'!G17/'JSO (t-1)'!G17-1),"")</f>
        <v/>
      </c>
      <c r="H17" s="266" t="str">
        <f>IFERROR(IF('JSO (t-1)'!H17=0,0,'JSO (t)'!H17/'JSO (t-1)'!H17-1),"")</f>
        <v/>
      </c>
      <c r="I17" s="266" t="str">
        <f>IFERROR(IF('JSO (t-1)'!I17=0,0,'JSO (t)'!I17/'JSO (t-1)'!I17-1),"")</f>
        <v/>
      </c>
      <c r="J17" s="266" t="str">
        <f>IFERROR(IF('JSO (t-1)'!J17=0,0,'JSO (t)'!J17/'JSO (t-1)'!J17-1),"")</f>
        <v/>
      </c>
      <c r="K17" s="266" t="str">
        <f>IFERROR(IF('JSO (t-1)'!K17=0,0,'JSO (t)'!K17/'JSO (t-1)'!K17-1),"")</f>
        <v/>
      </c>
      <c r="L17" s="266" t="str">
        <f>IFERROR(IF('JSO (t-1)'!L17=0,0,'JSO (t)'!L17/'JSO (t-1)'!L17-1),"")</f>
        <v/>
      </c>
      <c r="M17" s="266" t="str">
        <f>IFERROR(IF('JSO (t-1)'!M17=0,0,'JSO (t)'!M17/'JSO (t-1)'!M17-1),"")</f>
        <v/>
      </c>
      <c r="N17" s="266" t="str">
        <f>IFERROR(IF('JSO (t-1)'!N17=0,0,'JSO (t)'!N17/'JSO (t-1)'!N17-1),"")</f>
        <v/>
      </c>
      <c r="O17" s="266" t="str">
        <f>IFERROR(IF('JSO (t-1)'!O17=0,0,'JSO (t)'!O17/'JSO (t-1)'!O17-1),"")</f>
        <v/>
      </c>
      <c r="P17" s="266" t="str">
        <f>IFERROR(IF('JSO (t-1)'!P17=0,0,'JSO (t)'!P17/'JSO (t-1)'!P17-1),"")</f>
        <v/>
      </c>
      <c r="Q17" s="266" t="str">
        <f>IFERROR(IF('JSO (t-1)'!Q17=0,0,'JSO (t)'!Q17/'JSO (t-1)'!Q17-1),"")</f>
        <v/>
      </c>
      <c r="R17" s="266" t="str">
        <f>IFERROR(IF('JSO (t-1)'!R17=0,0,'JSO (t)'!R17/'JSO (t-1)'!R17-1),"")</f>
        <v/>
      </c>
      <c r="S17" s="266" t="str">
        <f>IFERROR(IF('JSO (t-1)'!S17=0,0,'JSO (t)'!S17/'JSO (t-1)'!S17-1),"")</f>
        <v/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 t="str">
        <f>IFERROR(IF('JSO (t-1)'!G18=0,0,'JSO (t)'!G18/'JSO (t-1)'!G18-1),"")</f>
        <v/>
      </c>
      <c r="H18" s="266" t="str">
        <f>IFERROR(IF('JSO (t-1)'!H18=0,0,'JSO (t)'!H18/'JSO (t-1)'!H18-1),"")</f>
        <v/>
      </c>
      <c r="I18" s="266" t="str">
        <f>IFERROR(IF('JSO (t-1)'!I18=0,0,'JSO (t)'!I18/'JSO (t-1)'!I18-1),"")</f>
        <v/>
      </c>
      <c r="J18" s="266" t="str">
        <f>IFERROR(IF('JSO (t-1)'!J18=0,0,'JSO (t)'!J18/'JSO (t-1)'!J18-1),"")</f>
        <v/>
      </c>
      <c r="K18" s="266" t="str">
        <f>IFERROR(IF('JSO (t-1)'!K18=0,0,'JSO (t)'!K18/'JSO (t-1)'!K18-1),"")</f>
        <v/>
      </c>
      <c r="L18" s="266" t="str">
        <f>IFERROR(IF('JSO (t-1)'!L18=0,0,'JSO (t)'!L18/'JSO (t-1)'!L18-1),"")</f>
        <v/>
      </c>
      <c r="M18" s="266" t="str">
        <f>IFERROR(IF('JSO (t-1)'!M18=0,0,'JSO (t)'!M18/'JSO (t-1)'!M18-1),"")</f>
        <v/>
      </c>
      <c r="N18" s="266" t="str">
        <f>IFERROR(IF('JSO (t-1)'!N18=0,0,'JSO (t)'!N18/'JSO (t-1)'!N18-1),"")</f>
        <v/>
      </c>
      <c r="O18" s="266" t="str">
        <f>IFERROR(IF('JSO (t-1)'!O18=0,0,'JSO (t)'!O18/'JSO (t-1)'!O18-1),"")</f>
        <v/>
      </c>
      <c r="P18" s="266" t="str">
        <f>IFERROR(IF('JSO (t-1)'!P18=0,0,'JSO (t)'!P18/'JSO (t-1)'!P18-1),"")</f>
        <v/>
      </c>
      <c r="Q18" s="266" t="str">
        <f>IFERROR(IF('JSO (t-1)'!Q18=0,0,'JSO (t)'!Q18/'JSO (t-1)'!Q18-1),"")</f>
        <v/>
      </c>
      <c r="R18" s="266" t="str">
        <f>IFERROR(IF('JSO (t-1)'!R18=0,0,'JSO (t)'!R18/'JSO (t-1)'!R18-1),"")</f>
        <v/>
      </c>
      <c r="S18" s="266" t="str">
        <f>IFERROR(IF('JSO (t-1)'!S18=0,0,'JSO (t)'!S18/'JSO (t-1)'!S18-1),"")</f>
        <v/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 t="str">
        <f>IFERROR(IF('JSO (t-1)'!G19=0,0,'JSO (t)'!G19/'JSO (t-1)'!G19-1),"")</f>
        <v/>
      </c>
      <c r="H19" s="266" t="str">
        <f>IFERROR(IF('JSO (t-1)'!H19=0,0,'JSO (t)'!H19/'JSO (t-1)'!H19-1),"")</f>
        <v/>
      </c>
      <c r="I19" s="266" t="str">
        <f>IFERROR(IF('JSO (t-1)'!I19=0,0,'JSO (t)'!I19/'JSO (t-1)'!I19-1),"")</f>
        <v/>
      </c>
      <c r="J19" s="266" t="str">
        <f>IFERROR(IF('JSO (t-1)'!J19=0,0,'JSO (t)'!J19/'JSO (t-1)'!J19-1),"")</f>
        <v/>
      </c>
      <c r="K19" s="266" t="str">
        <f>IFERROR(IF('JSO (t-1)'!K19=0,0,'JSO (t)'!K19/'JSO (t-1)'!K19-1),"")</f>
        <v/>
      </c>
      <c r="L19" s="266" t="str">
        <f>IFERROR(IF('JSO (t-1)'!L19=0,0,'JSO (t)'!L19/'JSO (t-1)'!L19-1),"")</f>
        <v/>
      </c>
      <c r="M19" s="266" t="str">
        <f>IFERROR(IF('JSO (t-1)'!M19=0,0,'JSO (t)'!M19/'JSO (t-1)'!M19-1),"")</f>
        <v/>
      </c>
      <c r="N19" s="266" t="str">
        <f>IFERROR(IF('JSO (t-1)'!N19=0,0,'JSO (t)'!N19/'JSO (t-1)'!N19-1),"")</f>
        <v/>
      </c>
      <c r="O19" s="266" t="str">
        <f>IFERROR(IF('JSO (t-1)'!O19=0,0,'JSO (t)'!O19/'JSO (t-1)'!O19-1),"")</f>
        <v/>
      </c>
      <c r="P19" s="266" t="str">
        <f>IFERROR(IF('JSO (t-1)'!P19=0,0,'JSO (t)'!P19/'JSO (t-1)'!P19-1),"")</f>
        <v/>
      </c>
      <c r="Q19" s="266" t="str">
        <f>IFERROR(IF('JSO (t-1)'!Q19=0,0,'JSO (t)'!Q19/'JSO (t-1)'!Q19-1),"")</f>
        <v/>
      </c>
      <c r="R19" s="266" t="str">
        <f>IFERROR(IF('JSO (t-1)'!R19=0,0,'JSO (t)'!R19/'JSO (t-1)'!R19-1),"")</f>
        <v/>
      </c>
      <c r="S19" s="266" t="str">
        <f>IFERROR(IF('JSO (t-1)'!S19=0,0,'JSO (t)'!S19/'JSO (t-1)'!S19-1),"")</f>
        <v/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 t="str">
        <f>IFERROR(IF('JSO (t-1)'!G20=0,0,'JSO (t)'!G20/'JSO (t-1)'!G20-1),"")</f>
        <v/>
      </c>
      <c r="H20" s="266" t="str">
        <f>IFERROR(IF('JSO (t-1)'!H20=0,0,'JSO (t)'!H20/'JSO (t-1)'!H20-1),"")</f>
        <v/>
      </c>
      <c r="I20" s="266" t="str">
        <f>IFERROR(IF('JSO (t-1)'!I20=0,0,'JSO (t)'!I20/'JSO (t-1)'!I20-1),"")</f>
        <v/>
      </c>
      <c r="J20" s="266" t="str">
        <f>IFERROR(IF('JSO (t-1)'!J20=0,0,'JSO (t)'!J20/'JSO (t-1)'!J20-1),"")</f>
        <v/>
      </c>
      <c r="K20" s="266" t="str">
        <f>IFERROR(IF('JSO (t-1)'!K20=0,0,'JSO (t)'!K20/'JSO (t-1)'!K20-1),"")</f>
        <v/>
      </c>
      <c r="L20" s="266" t="str">
        <f>IFERROR(IF('JSO (t-1)'!L20=0,0,'JSO (t)'!L20/'JSO (t-1)'!L20-1),"")</f>
        <v/>
      </c>
      <c r="M20" s="266" t="str">
        <f>IFERROR(IF('JSO (t-1)'!M20=0,0,'JSO (t)'!M20/'JSO (t-1)'!M20-1),"")</f>
        <v/>
      </c>
      <c r="N20" s="266" t="str">
        <f>IFERROR(IF('JSO (t-1)'!N20=0,0,'JSO (t)'!N20/'JSO (t-1)'!N20-1),"")</f>
        <v/>
      </c>
      <c r="O20" s="266" t="str">
        <f>IFERROR(IF('JSO (t-1)'!O20=0,0,'JSO (t)'!O20/'JSO (t-1)'!O20-1),"")</f>
        <v/>
      </c>
      <c r="P20" s="266" t="str">
        <f>IFERROR(IF('JSO (t-1)'!P20=0,0,'JSO (t)'!P20/'JSO (t-1)'!P20-1),"")</f>
        <v/>
      </c>
      <c r="Q20" s="266" t="str">
        <f>IFERROR(IF('JSO (t-1)'!Q20=0,0,'JSO (t)'!Q20/'JSO (t-1)'!Q20-1),"")</f>
        <v/>
      </c>
      <c r="R20" s="266" t="str">
        <f>IFERROR(IF('JSO (t-1)'!R20=0,0,'JSO (t)'!R20/'JSO (t-1)'!R20-1),"")</f>
        <v/>
      </c>
      <c r="S20" s="266" t="str">
        <f>IFERROR(IF('JSO (t-1)'!S20=0,0,'JSO (t)'!S20/'JSO (t-1)'!S20-1),"")</f>
        <v/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 t="str">
        <f>IFERROR(IF('JSO (t-1)'!G21=0,0,'JSO (t)'!G21/'JSO (t-1)'!G21-1),"")</f>
        <v/>
      </c>
      <c r="H21" s="266" t="str">
        <f>IFERROR(IF('JSO (t-1)'!H21=0,0,'JSO (t)'!H21/'JSO (t-1)'!H21-1),"")</f>
        <v/>
      </c>
      <c r="I21" s="266" t="str">
        <f>IFERROR(IF('JSO (t-1)'!I21=0,0,'JSO (t)'!I21/'JSO (t-1)'!I21-1),"")</f>
        <v/>
      </c>
      <c r="J21" s="266" t="str">
        <f>IFERROR(IF('JSO (t-1)'!J21=0,0,'JSO (t)'!J21/'JSO (t-1)'!J21-1),"")</f>
        <v/>
      </c>
      <c r="K21" s="266" t="str">
        <f>IFERROR(IF('JSO (t-1)'!K21=0,0,'JSO (t)'!K21/'JSO (t-1)'!K21-1),"")</f>
        <v/>
      </c>
      <c r="L21" s="266" t="str">
        <f>IFERROR(IF('JSO (t-1)'!L21=0,0,'JSO (t)'!L21/'JSO (t-1)'!L21-1),"")</f>
        <v/>
      </c>
      <c r="M21" s="266" t="str">
        <f>IFERROR(IF('JSO (t-1)'!M21=0,0,'JSO (t)'!M21/'JSO (t-1)'!M21-1),"")</f>
        <v/>
      </c>
      <c r="N21" s="266" t="str">
        <f>IFERROR(IF('JSO (t-1)'!N21=0,0,'JSO (t)'!N21/'JSO (t-1)'!N21-1),"")</f>
        <v/>
      </c>
      <c r="O21" s="266" t="str">
        <f>IFERROR(IF('JSO (t-1)'!O21=0,0,'JSO (t)'!O21/'JSO (t-1)'!O21-1),"")</f>
        <v/>
      </c>
      <c r="P21" s="266" t="str">
        <f>IFERROR(IF('JSO (t-1)'!P21=0,0,'JSO (t)'!P21/'JSO (t-1)'!P21-1),"")</f>
        <v/>
      </c>
      <c r="Q21" s="266" t="str">
        <f>IFERROR(IF('JSO (t-1)'!Q21=0,0,'JSO (t)'!Q21/'JSO (t-1)'!Q21-1),"")</f>
        <v/>
      </c>
      <c r="R21" s="266" t="str">
        <f>IFERROR(IF('JSO (t-1)'!R21=0,0,'JSO (t)'!R21/'JSO (t-1)'!R21-1),"")</f>
        <v/>
      </c>
      <c r="S21" s="266" t="str">
        <f>IFERROR(IF('JSO (t-1)'!S21=0,0,'JSO (t)'!S21/'JSO (t-1)'!S21-1),"")</f>
        <v/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 t="str">
        <f>IFERROR(IF('JSO (t-1)'!G22=0,0,'JSO (t)'!G22/'JSO (t-1)'!G22-1),"")</f>
        <v/>
      </c>
      <c r="H22" s="266" t="str">
        <f>IFERROR(IF('JSO (t-1)'!H22=0,0,'JSO (t)'!H22/'JSO (t-1)'!H22-1),"")</f>
        <v/>
      </c>
      <c r="I22" s="266" t="str">
        <f>IFERROR(IF('JSO (t-1)'!I22=0,0,'JSO (t)'!I22/'JSO (t-1)'!I22-1),"")</f>
        <v/>
      </c>
      <c r="J22" s="266" t="str">
        <f>IFERROR(IF('JSO (t-1)'!J22=0,0,'JSO (t)'!J22/'JSO (t-1)'!J22-1),"")</f>
        <v/>
      </c>
      <c r="K22" s="266" t="str">
        <f>IFERROR(IF('JSO (t-1)'!K22=0,0,'JSO (t)'!K22/'JSO (t-1)'!K22-1),"")</f>
        <v/>
      </c>
      <c r="L22" s="266" t="str">
        <f>IFERROR(IF('JSO (t-1)'!L22=0,0,'JSO (t)'!L22/'JSO (t-1)'!L22-1),"")</f>
        <v/>
      </c>
      <c r="M22" s="266" t="str">
        <f>IFERROR(IF('JSO (t-1)'!M22=0,0,'JSO (t)'!M22/'JSO (t-1)'!M22-1),"")</f>
        <v/>
      </c>
      <c r="N22" s="266" t="str">
        <f>IFERROR(IF('JSO (t-1)'!N22=0,0,'JSO (t)'!N22/'JSO (t-1)'!N22-1),"")</f>
        <v/>
      </c>
      <c r="O22" s="266" t="str">
        <f>IFERROR(IF('JSO (t-1)'!O22=0,0,'JSO (t)'!O22/'JSO (t-1)'!O22-1),"")</f>
        <v/>
      </c>
      <c r="P22" s="266" t="str">
        <f>IFERROR(IF('JSO (t-1)'!P22=0,0,'JSO (t)'!P22/'JSO (t-1)'!P22-1),"")</f>
        <v/>
      </c>
      <c r="Q22" s="266" t="str">
        <f>IFERROR(IF('JSO (t-1)'!Q22=0,0,'JSO (t)'!Q22/'JSO (t-1)'!Q22-1),"")</f>
        <v/>
      </c>
      <c r="R22" s="266" t="str">
        <f>IFERROR(IF('JSO (t-1)'!R22=0,0,'JSO (t)'!R22/'JSO (t-1)'!R22-1),"")</f>
        <v/>
      </c>
      <c r="S22" s="266" t="str">
        <f>IFERROR(IF('JSO (t-1)'!S22=0,0,'JSO (t)'!S22/'JSO (t-1)'!S22-1),"")</f>
        <v/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 t="str">
        <f>IFERROR(IF('JSO (t-1)'!G23=0,0,'JSO (t)'!G23/'JSO (t-1)'!G23-1),"")</f>
        <v/>
      </c>
      <c r="H23" s="266" t="str">
        <f>IFERROR(IF('JSO (t-1)'!H23=0,0,'JSO (t)'!H23/'JSO (t-1)'!H23-1),"")</f>
        <v/>
      </c>
      <c r="I23" s="266" t="str">
        <f>IFERROR(IF('JSO (t-1)'!I23=0,0,'JSO (t)'!I23/'JSO (t-1)'!I23-1),"")</f>
        <v/>
      </c>
      <c r="J23" s="266" t="str">
        <f>IFERROR(IF('JSO (t-1)'!J23=0,0,'JSO (t)'!J23/'JSO (t-1)'!J23-1),"")</f>
        <v/>
      </c>
      <c r="K23" s="266" t="str">
        <f>IFERROR(IF('JSO (t-1)'!K23=0,0,'JSO (t)'!K23/'JSO (t-1)'!K23-1),"")</f>
        <v/>
      </c>
      <c r="L23" s="266" t="str">
        <f>IFERROR(IF('JSO (t-1)'!L23=0,0,'JSO (t)'!L23/'JSO (t-1)'!L23-1),"")</f>
        <v/>
      </c>
      <c r="M23" s="266" t="str">
        <f>IFERROR(IF('JSO (t-1)'!M23=0,0,'JSO (t)'!M23/'JSO (t-1)'!M23-1),"")</f>
        <v/>
      </c>
      <c r="N23" s="266" t="str">
        <f>IFERROR(IF('JSO (t-1)'!N23=0,0,'JSO (t)'!N23/'JSO (t-1)'!N23-1),"")</f>
        <v/>
      </c>
      <c r="O23" s="266" t="str">
        <f>IFERROR(IF('JSO (t-1)'!O23=0,0,'JSO (t)'!O23/'JSO (t-1)'!O23-1),"")</f>
        <v/>
      </c>
      <c r="P23" s="266" t="str">
        <f>IFERROR(IF('JSO (t-1)'!P23=0,0,'JSO (t)'!P23/'JSO (t-1)'!P23-1),"")</f>
        <v/>
      </c>
      <c r="Q23" s="266" t="str">
        <f>IFERROR(IF('JSO (t-1)'!Q23=0,0,'JSO (t)'!Q23/'JSO (t-1)'!Q23-1),"")</f>
        <v/>
      </c>
      <c r="R23" s="266" t="str">
        <f>IFERROR(IF('JSO (t-1)'!R23=0,0,'JSO (t)'!R23/'JSO (t-1)'!R23-1),"")</f>
        <v/>
      </c>
      <c r="S23" s="266" t="str">
        <f>IFERROR(IF('JSO (t-1)'!S23=0,0,'JSO (t)'!S23/'JSO (t-1)'!S23-1),"")</f>
        <v/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 t="str">
        <f>IFERROR(IF('JSO (t-1)'!G24=0,0,'JSO (t)'!G24/'JSO (t-1)'!G24-1),"")</f>
        <v/>
      </c>
      <c r="H24" s="266" t="str">
        <f>IFERROR(IF('JSO (t-1)'!H24=0,0,'JSO (t)'!H24/'JSO (t-1)'!H24-1),"")</f>
        <v/>
      </c>
      <c r="I24" s="266" t="str">
        <f>IFERROR(IF('JSO (t-1)'!I24=0,0,'JSO (t)'!I24/'JSO (t-1)'!I24-1),"")</f>
        <v/>
      </c>
      <c r="J24" s="266" t="str">
        <f>IFERROR(IF('JSO (t-1)'!J24=0,0,'JSO (t)'!J24/'JSO (t-1)'!J24-1),"")</f>
        <v/>
      </c>
      <c r="K24" s="266" t="str">
        <f>IFERROR(IF('JSO (t-1)'!K24=0,0,'JSO (t)'!K24/'JSO (t-1)'!K24-1),"")</f>
        <v/>
      </c>
      <c r="L24" s="266" t="str">
        <f>IFERROR(IF('JSO (t-1)'!L24=0,0,'JSO (t)'!L24/'JSO (t-1)'!L24-1),"")</f>
        <v/>
      </c>
      <c r="M24" s="266" t="str">
        <f>IFERROR(IF('JSO (t-1)'!M24=0,0,'JSO (t)'!M24/'JSO (t-1)'!M24-1),"")</f>
        <v/>
      </c>
      <c r="N24" s="266" t="str">
        <f>IFERROR(IF('JSO (t-1)'!N24=0,0,'JSO (t)'!N24/'JSO (t-1)'!N24-1),"")</f>
        <v/>
      </c>
      <c r="O24" s="266" t="str">
        <f>IFERROR(IF('JSO (t-1)'!O24=0,0,'JSO (t)'!O24/'JSO (t-1)'!O24-1),"")</f>
        <v/>
      </c>
      <c r="P24" s="266" t="str">
        <f>IFERROR(IF('JSO (t-1)'!P24=0,0,'JSO (t)'!P24/'JSO (t-1)'!P24-1),"")</f>
        <v/>
      </c>
      <c r="Q24" s="266" t="str">
        <f>IFERROR(IF('JSO (t-1)'!Q24=0,0,'JSO (t)'!Q24/'JSO (t-1)'!Q24-1),"")</f>
        <v/>
      </c>
      <c r="R24" s="266" t="str">
        <f>IFERROR(IF('JSO (t-1)'!R24=0,0,'JSO (t)'!R24/'JSO (t-1)'!R24-1),"")</f>
        <v/>
      </c>
      <c r="S24" s="266" t="str">
        <f>IFERROR(IF('JSO (t-1)'!S24=0,0,'JSO (t)'!S24/'JSO (t-1)'!S24-1),"")</f>
        <v/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 t="str">
        <f>IFERROR(IF('JSO (t-1)'!G25=0,0,'JSO (t)'!G25/'JSO (t-1)'!G25-1),"")</f>
        <v/>
      </c>
      <c r="H25" s="266" t="str">
        <f>IFERROR(IF('JSO (t-1)'!H25=0,0,'JSO (t)'!H25/'JSO (t-1)'!H25-1),"")</f>
        <v/>
      </c>
      <c r="I25" s="266" t="str">
        <f>IFERROR(IF('JSO (t-1)'!I25=0,0,'JSO (t)'!I25/'JSO (t-1)'!I25-1),"")</f>
        <v/>
      </c>
      <c r="J25" s="266" t="str">
        <f>IFERROR(IF('JSO (t-1)'!J25=0,0,'JSO (t)'!J25/'JSO (t-1)'!J25-1),"")</f>
        <v/>
      </c>
      <c r="K25" s="266" t="str">
        <f>IFERROR(IF('JSO (t-1)'!K25=0,0,'JSO (t)'!K25/'JSO (t-1)'!K25-1),"")</f>
        <v/>
      </c>
      <c r="L25" s="266" t="str">
        <f>IFERROR(IF('JSO (t-1)'!L25=0,0,'JSO (t)'!L25/'JSO (t-1)'!L25-1),"")</f>
        <v/>
      </c>
      <c r="M25" s="266" t="str">
        <f>IFERROR(IF('JSO (t-1)'!M25=0,0,'JSO (t)'!M25/'JSO (t-1)'!M25-1),"")</f>
        <v/>
      </c>
      <c r="N25" s="266" t="str">
        <f>IFERROR(IF('JSO (t-1)'!N25=0,0,'JSO (t)'!N25/'JSO (t-1)'!N25-1),"")</f>
        <v/>
      </c>
      <c r="O25" s="266" t="str">
        <f>IFERROR(IF('JSO (t-1)'!O25=0,0,'JSO (t)'!O25/'JSO (t-1)'!O25-1),"")</f>
        <v/>
      </c>
      <c r="P25" s="266" t="str">
        <f>IFERROR(IF('JSO (t-1)'!P25=0,0,'JSO (t)'!P25/'JSO (t-1)'!P25-1),"")</f>
        <v/>
      </c>
      <c r="Q25" s="266" t="str">
        <f>IFERROR(IF('JSO (t-1)'!Q25=0,0,'JSO (t)'!Q25/'JSO (t-1)'!Q25-1),"")</f>
        <v/>
      </c>
      <c r="R25" s="266" t="str">
        <f>IFERROR(IF('JSO (t-1)'!R25=0,0,'JSO (t)'!R25/'JSO (t-1)'!R25-1),"")</f>
        <v/>
      </c>
      <c r="S25" s="266" t="str">
        <f>IFERROR(IF('JSO (t-1)'!S25=0,0,'JSO (t)'!S25/'JSO (t-1)'!S25-1),"")</f>
        <v/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 t="str">
        <f>IFERROR(IF('JSO (t-1)'!G26=0,0,'JSO (t)'!G26/'JSO (t-1)'!G26-1),"")</f>
        <v/>
      </c>
      <c r="H26" s="266" t="str">
        <f>IFERROR(IF('JSO (t-1)'!H26=0,0,'JSO (t)'!H26/'JSO (t-1)'!H26-1),"")</f>
        <v/>
      </c>
      <c r="I26" s="266" t="str">
        <f>IFERROR(IF('JSO (t-1)'!I26=0,0,'JSO (t)'!I26/'JSO (t-1)'!I26-1),"")</f>
        <v/>
      </c>
      <c r="J26" s="266" t="str">
        <f>IFERROR(IF('JSO (t-1)'!J26=0,0,'JSO (t)'!J26/'JSO (t-1)'!J26-1),"")</f>
        <v/>
      </c>
      <c r="K26" s="266" t="str">
        <f>IFERROR(IF('JSO (t-1)'!K26=0,0,'JSO (t)'!K26/'JSO (t-1)'!K26-1),"")</f>
        <v/>
      </c>
      <c r="L26" s="266" t="str">
        <f>IFERROR(IF('JSO (t-1)'!L26=0,0,'JSO (t)'!L26/'JSO (t-1)'!L26-1),"")</f>
        <v/>
      </c>
      <c r="M26" s="266" t="str">
        <f>IFERROR(IF('JSO (t-1)'!M26=0,0,'JSO (t)'!M26/'JSO (t-1)'!M26-1),"")</f>
        <v/>
      </c>
      <c r="N26" s="266" t="str">
        <f>IFERROR(IF('JSO (t-1)'!N26=0,0,'JSO (t)'!N26/'JSO (t-1)'!N26-1),"")</f>
        <v/>
      </c>
      <c r="O26" s="266" t="str">
        <f>IFERROR(IF('JSO (t-1)'!O26=0,0,'JSO (t)'!O26/'JSO (t-1)'!O26-1),"")</f>
        <v/>
      </c>
      <c r="P26" s="266" t="str">
        <f>IFERROR(IF('JSO (t-1)'!P26=0,0,'JSO (t)'!P26/'JSO (t-1)'!P26-1),"")</f>
        <v/>
      </c>
      <c r="Q26" s="266" t="str">
        <f>IFERROR(IF('JSO (t-1)'!Q26=0,0,'JSO (t)'!Q26/'JSO (t-1)'!Q26-1),"")</f>
        <v/>
      </c>
      <c r="R26" s="266" t="str">
        <f>IFERROR(IF('JSO (t-1)'!R26=0,0,'JSO (t)'!R26/'JSO (t-1)'!R26-1),"")</f>
        <v/>
      </c>
      <c r="S26" s="266" t="str">
        <f>IFERROR(IF('JSO (t-1)'!S26=0,0,'JSO (t)'!S26/'JSO (t-1)'!S26-1),"")</f>
        <v/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>
        <f>IFERROR(IF('JSO (t-1)'!G27=0,0,'JSO (t)'!G27/'JSO (t-1)'!G27-1),"")</f>
        <v>0</v>
      </c>
      <c r="H27" s="266">
        <f>IFERROR(IF('JSO (t-1)'!H27=0,0,'JSO (t)'!H27/'JSO (t-1)'!H27-1),"")</f>
        <v>0</v>
      </c>
      <c r="I27" s="266">
        <f>IFERROR(IF('JSO (t-1)'!I27=0,0,'JSO (t)'!I27/'JSO (t-1)'!I27-1),"")</f>
        <v>0</v>
      </c>
      <c r="J27" s="266">
        <f>IFERROR(IF('JSO (t-1)'!J27=0,0,'JSO (t)'!J27/'JSO (t-1)'!J27-1),"")</f>
        <v>0</v>
      </c>
      <c r="K27" s="266">
        <f>IFERROR(IF('JSO (t-1)'!K27=0,0,'JSO (t)'!K27/'JSO (t-1)'!K27-1),"")</f>
        <v>0</v>
      </c>
      <c r="L27" s="266">
        <f>IFERROR(IF('JSO (t-1)'!L27=0,0,'JSO (t)'!L27/'JSO (t-1)'!L27-1),"")</f>
        <v>0</v>
      </c>
      <c r="M27" s="266">
        <f>IFERROR(IF('JSO (t-1)'!M27=0,0,'JSO (t)'!M27/'JSO (t-1)'!M27-1),"")</f>
        <v>0</v>
      </c>
      <c r="N27" s="266">
        <f>IFERROR(IF('JSO (t-1)'!N27=0,0,'JSO (t)'!N27/'JSO (t-1)'!N27-1),"")</f>
        <v>0</v>
      </c>
      <c r="O27" s="266">
        <f>IFERROR(IF('JSO (t-1)'!O27=0,0,'JSO (t)'!O27/'JSO (t-1)'!O27-1),"")</f>
        <v>0</v>
      </c>
      <c r="P27" s="266">
        <f>IFERROR(IF('JSO (t-1)'!P27=0,0,'JSO (t)'!P27/'JSO (t-1)'!P27-1),"")</f>
        <v>0</v>
      </c>
      <c r="Q27" s="266">
        <f>IFERROR(IF('JSO (t-1)'!Q27=0,0,'JSO (t)'!Q27/'JSO (t-1)'!Q27-1),"")</f>
        <v>0</v>
      </c>
      <c r="R27" s="266">
        <f>IFERROR(IF('JSO (t-1)'!R27=0,0,'JSO (t)'!R27/'JSO (t-1)'!R27-1),"")</f>
        <v>0</v>
      </c>
      <c r="S27" s="266">
        <f>IFERROR(IF('JSO (t-1)'!S27=0,0,'JSO (t)'!S27/'JSO (t-1)'!S27-1),"")</f>
        <v>0</v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>
        <f>IFERROR(IF('JSO (t-1)'!G28=0,0,'JSO (t)'!G28/'JSO (t-1)'!G28-1),"")</f>
        <v>0</v>
      </c>
      <c r="H28" s="266">
        <f>IFERROR(IF('JSO (t-1)'!H28=0,0,'JSO (t)'!H28/'JSO (t-1)'!H28-1),"")</f>
        <v>0</v>
      </c>
      <c r="I28" s="266">
        <f>IFERROR(IF('JSO (t-1)'!I28=0,0,'JSO (t)'!I28/'JSO (t-1)'!I28-1),"")</f>
        <v>0</v>
      </c>
      <c r="J28" s="266">
        <f>IFERROR(IF('JSO (t-1)'!J28=0,0,'JSO (t)'!J28/'JSO (t-1)'!J28-1),"")</f>
        <v>0</v>
      </c>
      <c r="K28" s="266">
        <f>IFERROR(IF('JSO (t-1)'!K28=0,0,'JSO (t)'!K28/'JSO (t-1)'!K28-1),"")</f>
        <v>0</v>
      </c>
      <c r="L28" s="266">
        <f>IFERROR(IF('JSO (t-1)'!L28=0,0,'JSO (t)'!L28/'JSO (t-1)'!L28-1),"")</f>
        <v>0</v>
      </c>
      <c r="M28" s="266">
        <f>IFERROR(IF('JSO (t-1)'!M28=0,0,'JSO (t)'!M28/'JSO (t-1)'!M28-1),"")</f>
        <v>0</v>
      </c>
      <c r="N28" s="266">
        <f>IFERROR(IF('JSO (t-1)'!N28=0,0,'JSO (t)'!N28/'JSO (t-1)'!N28-1),"")</f>
        <v>0</v>
      </c>
      <c r="O28" s="266">
        <f>IFERROR(IF('JSO (t-1)'!O28=0,0,'JSO (t)'!O28/'JSO (t-1)'!O28-1),"")</f>
        <v>0</v>
      </c>
      <c r="P28" s="266">
        <f>IFERROR(IF('JSO (t-1)'!P28=0,0,'JSO (t)'!P28/'JSO (t-1)'!P28-1),"")</f>
        <v>0</v>
      </c>
      <c r="Q28" s="266">
        <f>IFERROR(IF('JSO (t-1)'!Q28=0,0,'JSO (t)'!Q28/'JSO (t-1)'!Q28-1),"")</f>
        <v>0</v>
      </c>
      <c r="R28" s="266">
        <f>IFERROR(IF('JSO (t-1)'!R28=0,0,'JSO (t)'!R28/'JSO (t-1)'!R28-1),"")</f>
        <v>0</v>
      </c>
      <c r="S28" s="266">
        <f>IFERROR(IF('JSO (t-1)'!S28=0,0,'JSO (t)'!S28/'JSO (t-1)'!S28-1),"")</f>
        <v>0</v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 t="str">
        <f>IFERROR(IF('JSO (t-1)'!G30=0,0,'JSO (t)'!G30/'JSO (t-1)'!G30-1),"")</f>
        <v/>
      </c>
      <c r="H30" s="266" t="str">
        <f>IFERROR(IF('JSO (t-1)'!H30=0,0,'JSO (t)'!H30/'JSO (t-1)'!H30-1),"")</f>
        <v/>
      </c>
      <c r="I30" s="266" t="str">
        <f>IFERROR(IF('JSO (t-1)'!I30=0,0,'JSO (t)'!I30/'JSO (t-1)'!I30-1),"")</f>
        <v/>
      </c>
      <c r="J30" s="266" t="str">
        <f>IFERROR(IF('JSO (t-1)'!J30=0,0,'JSO (t)'!J30/'JSO (t-1)'!J30-1),"")</f>
        <v/>
      </c>
      <c r="K30" s="266" t="str">
        <f>IFERROR(IF('JSO (t-1)'!K30=0,0,'JSO (t)'!K30/'JSO (t-1)'!K30-1),"")</f>
        <v/>
      </c>
      <c r="L30" s="266" t="str">
        <f>IFERROR(IF('JSO (t-1)'!L30=0,0,'JSO (t)'!L30/'JSO (t-1)'!L30-1),"")</f>
        <v/>
      </c>
      <c r="M30" s="266" t="str">
        <f>IFERROR(IF('JSO (t-1)'!M30=0,0,'JSO (t)'!M30/'JSO (t-1)'!M30-1),"")</f>
        <v/>
      </c>
      <c r="N30" s="266" t="str">
        <f>IFERROR(IF('JSO (t-1)'!N30=0,0,'JSO (t)'!N30/'JSO (t-1)'!N30-1),"")</f>
        <v/>
      </c>
      <c r="O30" s="266" t="str">
        <f>IFERROR(IF('JSO (t-1)'!O30=0,0,'JSO (t)'!O30/'JSO (t-1)'!O30-1),"")</f>
        <v/>
      </c>
      <c r="P30" s="266" t="str">
        <f>IFERROR(IF('JSO (t-1)'!P30=0,0,'JSO (t)'!P30/'JSO (t-1)'!P30-1),"")</f>
        <v/>
      </c>
      <c r="Q30" s="266" t="str">
        <f>IFERROR(IF('JSO (t-1)'!Q30=0,0,'JSO (t)'!Q30/'JSO (t-1)'!Q30-1),"")</f>
        <v/>
      </c>
      <c r="R30" s="266" t="str">
        <f>IFERROR(IF('JSO (t-1)'!R30=0,0,'JSO (t)'!R30/'JSO (t-1)'!R30-1),"")</f>
        <v/>
      </c>
      <c r="S30" s="266" t="str">
        <f>IFERROR(IF('JSO (t-1)'!S30=0,0,'JSO (t)'!S30/'JSO (t-1)'!S30-1),"")</f>
        <v/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 t="str">
        <f>IFERROR(IF('JSO (t-1)'!G31=0,0,'JSO (t)'!G31/'JSO (t-1)'!G31-1),"")</f>
        <v/>
      </c>
      <c r="H31" s="266" t="str">
        <f>IFERROR(IF('JSO (t-1)'!H31=0,0,'JSO (t)'!H31/'JSO (t-1)'!H31-1),"")</f>
        <v/>
      </c>
      <c r="I31" s="266" t="str">
        <f>IFERROR(IF('JSO (t-1)'!I31=0,0,'JSO (t)'!I31/'JSO (t-1)'!I31-1),"")</f>
        <v/>
      </c>
      <c r="J31" s="266" t="str">
        <f>IFERROR(IF('JSO (t-1)'!J31=0,0,'JSO (t)'!J31/'JSO (t-1)'!J31-1),"")</f>
        <v/>
      </c>
      <c r="K31" s="266" t="str">
        <f>IFERROR(IF('JSO (t-1)'!K31=0,0,'JSO (t)'!K31/'JSO (t-1)'!K31-1),"")</f>
        <v/>
      </c>
      <c r="L31" s="266" t="str">
        <f>IFERROR(IF('JSO (t-1)'!L31=0,0,'JSO (t)'!L31/'JSO (t-1)'!L31-1),"")</f>
        <v/>
      </c>
      <c r="M31" s="266" t="str">
        <f>IFERROR(IF('JSO (t-1)'!M31=0,0,'JSO (t)'!M31/'JSO (t-1)'!M31-1),"")</f>
        <v/>
      </c>
      <c r="N31" s="266" t="str">
        <f>IFERROR(IF('JSO (t-1)'!N31=0,0,'JSO (t)'!N31/'JSO (t-1)'!N31-1),"")</f>
        <v/>
      </c>
      <c r="O31" s="266" t="str">
        <f>IFERROR(IF('JSO (t-1)'!O31=0,0,'JSO (t)'!O31/'JSO (t-1)'!O31-1),"")</f>
        <v/>
      </c>
      <c r="P31" s="266" t="str">
        <f>IFERROR(IF('JSO (t-1)'!P31=0,0,'JSO (t)'!P31/'JSO (t-1)'!P31-1),"")</f>
        <v/>
      </c>
      <c r="Q31" s="266" t="str">
        <f>IFERROR(IF('JSO (t-1)'!Q31=0,0,'JSO (t)'!Q31/'JSO (t-1)'!Q31-1),"")</f>
        <v/>
      </c>
      <c r="R31" s="266" t="str">
        <f>IFERROR(IF('JSO (t-1)'!R31=0,0,'JSO (t)'!R31/'JSO (t-1)'!R31-1),"")</f>
        <v/>
      </c>
      <c r="S31" s="266" t="str">
        <f>IFERROR(IF('JSO (t-1)'!S31=0,0,'JSO (t)'!S31/'JSO (t-1)'!S31-1),"")</f>
        <v/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>
        <f>IFERROR(IF('JSO (t-1)'!G32=0,0,'JSO (t)'!G32/'JSO (t-1)'!G32-1),"")</f>
        <v>0</v>
      </c>
      <c r="H32" s="266">
        <f>IFERROR(IF('JSO (t-1)'!H32=0,0,'JSO (t)'!H32/'JSO (t-1)'!H32-1),"")</f>
        <v>0</v>
      </c>
      <c r="I32" s="266">
        <f>IFERROR(IF('JSO (t-1)'!I32=0,0,'JSO (t)'!I32/'JSO (t-1)'!I32-1),"")</f>
        <v>0</v>
      </c>
      <c r="J32" s="266">
        <f>IFERROR(IF('JSO (t-1)'!J32=0,0,'JSO (t)'!J32/'JSO (t-1)'!J32-1),"")</f>
        <v>0</v>
      </c>
      <c r="K32" s="266">
        <f>IFERROR(IF('JSO (t-1)'!K32=0,0,'JSO (t)'!K32/'JSO (t-1)'!K32-1),"")</f>
        <v>0</v>
      </c>
      <c r="L32" s="266">
        <f>IFERROR(IF('JSO (t-1)'!L32=0,0,'JSO (t)'!L32/'JSO (t-1)'!L32-1),"")</f>
        <v>0</v>
      </c>
      <c r="M32" s="266">
        <f>IFERROR(IF('JSO (t-1)'!M32=0,0,'JSO (t)'!M32/'JSO (t-1)'!M32-1),"")</f>
        <v>0</v>
      </c>
      <c r="N32" s="266">
        <f>IFERROR(IF('JSO (t-1)'!N32=0,0,'JSO (t)'!N32/'JSO (t-1)'!N32-1),"")</f>
        <v>0</v>
      </c>
      <c r="O32" s="266">
        <f>IFERROR(IF('JSO (t-1)'!O32=0,0,'JSO (t)'!O32/'JSO (t-1)'!O32-1),"")</f>
        <v>0</v>
      </c>
      <c r="P32" s="266">
        <f>IFERROR(IF('JSO (t-1)'!P32=0,0,'JSO (t)'!P32/'JSO (t-1)'!P32-1),"")</f>
        <v>0</v>
      </c>
      <c r="Q32" s="266">
        <f>IFERROR(IF('JSO (t-1)'!Q32=0,0,'JSO (t)'!Q32/'JSO (t-1)'!Q32-1),"")</f>
        <v>0</v>
      </c>
      <c r="R32" s="266">
        <f>IFERROR(IF('JSO (t-1)'!R32=0,0,'JSO (t)'!R32/'JSO (t-1)'!R32-1),"")</f>
        <v>0</v>
      </c>
      <c r="S32" s="266">
        <f>IFERROR(IF('JSO (t-1)'!S32=0,0,'JSO (t)'!S32/'JSO (t-1)'!S32-1),"")</f>
        <v>0</v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>
        <f>IFERROR(IF('JSO (t-1)'!G33=0,0,'JSO (t)'!G33/'JSO (t-1)'!G33-1),"")</f>
        <v>0</v>
      </c>
      <c r="H33" s="266">
        <f>IFERROR(IF('JSO (t-1)'!H33=0,0,'JSO (t)'!H33/'JSO (t-1)'!H33-1),"")</f>
        <v>0</v>
      </c>
      <c r="I33" s="266">
        <f>IFERROR(IF('JSO (t-1)'!I33=0,0,'JSO (t)'!I33/'JSO (t-1)'!I33-1),"")</f>
        <v>0</v>
      </c>
      <c r="J33" s="266">
        <f>IFERROR(IF('JSO (t-1)'!J33=0,0,'JSO (t)'!J33/'JSO (t-1)'!J33-1),"")</f>
        <v>0</v>
      </c>
      <c r="K33" s="266">
        <f>IFERROR(IF('JSO (t-1)'!K33=0,0,'JSO (t)'!K33/'JSO (t-1)'!K33-1),"")</f>
        <v>0</v>
      </c>
      <c r="L33" s="266">
        <f>IFERROR(IF('JSO (t-1)'!L33=0,0,'JSO (t)'!L33/'JSO (t-1)'!L33-1),"")</f>
        <v>0</v>
      </c>
      <c r="M33" s="266">
        <f>IFERROR(IF('JSO (t-1)'!M33=0,0,'JSO (t)'!M33/'JSO (t-1)'!M33-1),"")</f>
        <v>0</v>
      </c>
      <c r="N33" s="266">
        <f>IFERROR(IF('JSO (t-1)'!N33=0,0,'JSO (t)'!N33/'JSO (t-1)'!N33-1),"")</f>
        <v>0</v>
      </c>
      <c r="O33" s="266">
        <f>IFERROR(IF('JSO (t-1)'!O33=0,0,'JSO (t)'!O33/'JSO (t-1)'!O33-1),"")</f>
        <v>0</v>
      </c>
      <c r="P33" s="266">
        <f>IFERROR(IF('JSO (t-1)'!P33=0,0,'JSO (t)'!P33/'JSO (t-1)'!P33-1),"")</f>
        <v>0</v>
      </c>
      <c r="Q33" s="266">
        <f>IFERROR(IF('JSO (t-1)'!Q33=0,0,'JSO (t)'!Q33/'JSO (t-1)'!Q33-1),"")</f>
        <v>0</v>
      </c>
      <c r="R33" s="266">
        <f>IFERROR(IF('JSO (t-1)'!R33=0,0,'JSO (t)'!R33/'JSO (t-1)'!R33-1),"")</f>
        <v>0</v>
      </c>
      <c r="S33" s="266">
        <f>IFERROR(IF('JSO (t-1)'!S33=0,0,'JSO (t)'!S33/'JSO (t-1)'!S33-1),"")</f>
        <v>0</v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 t="str">
        <f>IFERROR(IF('JSO (t-1)'!G35=0,0,'JSO (t)'!G35/'JSO (t-1)'!G35-1),"")</f>
        <v/>
      </c>
      <c r="H35" s="266" t="str">
        <f>IFERROR(IF('JSO (t-1)'!H35=0,0,'JSO (t)'!H35/'JSO (t-1)'!H35-1),"")</f>
        <v/>
      </c>
      <c r="I35" s="266" t="str">
        <f>IFERROR(IF('JSO (t-1)'!I35=0,0,'JSO (t)'!I35/'JSO (t-1)'!I35-1),"")</f>
        <v/>
      </c>
      <c r="J35" s="266" t="str">
        <f>IFERROR(IF('JSO (t-1)'!J35=0,0,'JSO (t)'!J35/'JSO (t-1)'!J35-1),"")</f>
        <v/>
      </c>
      <c r="K35" s="266" t="str">
        <f>IFERROR(IF('JSO (t-1)'!K35=0,0,'JSO (t)'!K35/'JSO (t-1)'!K35-1),"")</f>
        <v/>
      </c>
      <c r="L35" s="266" t="str">
        <f>IFERROR(IF('JSO (t-1)'!L35=0,0,'JSO (t)'!L35/'JSO (t-1)'!L35-1),"")</f>
        <v/>
      </c>
      <c r="M35" s="266" t="str">
        <f>IFERROR(IF('JSO (t-1)'!M35=0,0,'JSO (t)'!M35/'JSO (t-1)'!M35-1),"")</f>
        <v/>
      </c>
      <c r="N35" s="266" t="str">
        <f>IFERROR(IF('JSO (t-1)'!N35=0,0,'JSO (t)'!N35/'JSO (t-1)'!N35-1),"")</f>
        <v/>
      </c>
      <c r="O35" s="266" t="str">
        <f>IFERROR(IF('JSO (t-1)'!O35=0,0,'JSO (t)'!O35/'JSO (t-1)'!O35-1),"")</f>
        <v/>
      </c>
      <c r="P35" s="266" t="str">
        <f>IFERROR(IF('JSO (t-1)'!P35=0,0,'JSO (t)'!P35/'JSO (t-1)'!P35-1),"")</f>
        <v/>
      </c>
      <c r="Q35" s="266" t="str">
        <f>IFERROR(IF('JSO (t-1)'!Q35=0,0,'JSO (t)'!Q35/'JSO (t-1)'!Q35-1),"")</f>
        <v/>
      </c>
      <c r="R35" s="266" t="str">
        <f>IFERROR(IF('JSO (t-1)'!R35=0,0,'JSO (t)'!R35/'JSO (t-1)'!R35-1),"")</f>
        <v/>
      </c>
      <c r="S35" s="266" t="str">
        <f>IFERROR(IF('JSO (t-1)'!S35=0,0,'JSO (t)'!S35/'JSO (t-1)'!S35-1),"")</f>
        <v/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 t="str">
        <f>IFERROR(IF('JSO (t-1)'!G36=0,0,'JSO (t)'!G36/'JSO (t-1)'!G36-1),"")</f>
        <v/>
      </c>
      <c r="H36" s="266" t="str">
        <f>IFERROR(IF('JSO (t-1)'!H36=0,0,'JSO (t)'!H36/'JSO (t-1)'!H36-1),"")</f>
        <v/>
      </c>
      <c r="I36" s="266" t="str">
        <f>IFERROR(IF('JSO (t-1)'!I36=0,0,'JSO (t)'!I36/'JSO (t-1)'!I36-1),"")</f>
        <v/>
      </c>
      <c r="J36" s="266" t="str">
        <f>IFERROR(IF('JSO (t-1)'!J36=0,0,'JSO (t)'!J36/'JSO (t-1)'!J36-1),"")</f>
        <v/>
      </c>
      <c r="K36" s="266" t="str">
        <f>IFERROR(IF('JSO (t-1)'!K36=0,0,'JSO (t)'!K36/'JSO (t-1)'!K36-1),"")</f>
        <v/>
      </c>
      <c r="L36" s="266" t="str">
        <f>IFERROR(IF('JSO (t-1)'!L36=0,0,'JSO (t)'!L36/'JSO (t-1)'!L36-1),"")</f>
        <v/>
      </c>
      <c r="M36" s="266" t="str">
        <f>IFERROR(IF('JSO (t-1)'!M36=0,0,'JSO (t)'!M36/'JSO (t-1)'!M36-1),"")</f>
        <v/>
      </c>
      <c r="N36" s="266" t="str">
        <f>IFERROR(IF('JSO (t-1)'!N36=0,0,'JSO (t)'!N36/'JSO (t-1)'!N36-1),"")</f>
        <v/>
      </c>
      <c r="O36" s="266" t="str">
        <f>IFERROR(IF('JSO (t-1)'!O36=0,0,'JSO (t)'!O36/'JSO (t-1)'!O36-1),"")</f>
        <v/>
      </c>
      <c r="P36" s="266" t="str">
        <f>IFERROR(IF('JSO (t-1)'!P36=0,0,'JSO (t)'!P36/'JSO (t-1)'!P36-1),"")</f>
        <v/>
      </c>
      <c r="Q36" s="266" t="str">
        <f>IFERROR(IF('JSO (t-1)'!Q36=0,0,'JSO (t)'!Q36/'JSO (t-1)'!Q36-1),"")</f>
        <v/>
      </c>
      <c r="R36" s="266" t="str">
        <f>IFERROR(IF('JSO (t-1)'!R36=0,0,'JSO (t)'!R36/'JSO (t-1)'!R36-1),"")</f>
        <v/>
      </c>
      <c r="S36" s="266" t="str">
        <f>IFERROR(IF('JSO (t-1)'!S36=0,0,'JSO (t)'!S36/'JSO (t-1)'!S36-1),"")</f>
        <v/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 t="str">
        <f>IFERROR(IF('JSO (t-1)'!G37=0,0,'JSO (t)'!G37/'JSO (t-1)'!G37-1),"")</f>
        <v/>
      </c>
      <c r="H37" s="266" t="str">
        <f>IFERROR(IF('JSO (t-1)'!H37=0,0,'JSO (t)'!H37/'JSO (t-1)'!H37-1),"")</f>
        <v/>
      </c>
      <c r="I37" s="266" t="str">
        <f>IFERROR(IF('JSO (t-1)'!I37=0,0,'JSO (t)'!I37/'JSO (t-1)'!I37-1),"")</f>
        <v/>
      </c>
      <c r="J37" s="266" t="str">
        <f>IFERROR(IF('JSO (t-1)'!J37=0,0,'JSO (t)'!J37/'JSO (t-1)'!J37-1),"")</f>
        <v/>
      </c>
      <c r="K37" s="266" t="str">
        <f>IFERROR(IF('JSO (t-1)'!K37=0,0,'JSO (t)'!K37/'JSO (t-1)'!K37-1),"")</f>
        <v/>
      </c>
      <c r="L37" s="266" t="str">
        <f>IFERROR(IF('JSO (t-1)'!L37=0,0,'JSO (t)'!L37/'JSO (t-1)'!L37-1),"")</f>
        <v/>
      </c>
      <c r="M37" s="266" t="str">
        <f>IFERROR(IF('JSO (t-1)'!M37=0,0,'JSO (t)'!M37/'JSO (t-1)'!M37-1),"")</f>
        <v/>
      </c>
      <c r="N37" s="266" t="str">
        <f>IFERROR(IF('JSO (t-1)'!N37=0,0,'JSO (t)'!N37/'JSO (t-1)'!N37-1),"")</f>
        <v/>
      </c>
      <c r="O37" s="266" t="str">
        <f>IFERROR(IF('JSO (t-1)'!O37=0,0,'JSO (t)'!O37/'JSO (t-1)'!O37-1),"")</f>
        <v/>
      </c>
      <c r="P37" s="266" t="str">
        <f>IFERROR(IF('JSO (t-1)'!P37=0,0,'JSO (t)'!P37/'JSO (t-1)'!P37-1),"")</f>
        <v/>
      </c>
      <c r="Q37" s="266" t="str">
        <f>IFERROR(IF('JSO (t-1)'!Q37=0,0,'JSO (t)'!Q37/'JSO (t-1)'!Q37-1),"")</f>
        <v/>
      </c>
      <c r="R37" s="266" t="str">
        <f>IFERROR(IF('JSO (t-1)'!R37=0,0,'JSO (t)'!R37/'JSO (t-1)'!R37-1),"")</f>
        <v/>
      </c>
      <c r="S37" s="266" t="str">
        <f>IFERROR(IF('JSO (t-1)'!S37=0,0,'JSO (t)'!S37/'JSO (t-1)'!S37-1),"")</f>
        <v/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 t="str">
        <f>IFERROR(IF('JSO (t-1)'!G38=0,0,'JSO (t)'!G38/'JSO (t-1)'!G38-1),"")</f>
        <v/>
      </c>
      <c r="H38" s="266" t="str">
        <f>IFERROR(IF('JSO (t-1)'!H38=0,0,'JSO (t)'!H38/'JSO (t-1)'!H38-1),"")</f>
        <v/>
      </c>
      <c r="I38" s="266" t="str">
        <f>IFERROR(IF('JSO (t-1)'!I38=0,0,'JSO (t)'!I38/'JSO (t-1)'!I38-1),"")</f>
        <v/>
      </c>
      <c r="J38" s="266" t="str">
        <f>IFERROR(IF('JSO (t-1)'!J38=0,0,'JSO (t)'!J38/'JSO (t-1)'!J38-1),"")</f>
        <v/>
      </c>
      <c r="K38" s="266" t="str">
        <f>IFERROR(IF('JSO (t-1)'!K38=0,0,'JSO (t)'!K38/'JSO (t-1)'!K38-1),"")</f>
        <v/>
      </c>
      <c r="L38" s="266" t="str">
        <f>IFERROR(IF('JSO (t-1)'!L38=0,0,'JSO (t)'!L38/'JSO (t-1)'!L38-1),"")</f>
        <v/>
      </c>
      <c r="M38" s="266" t="str">
        <f>IFERROR(IF('JSO (t-1)'!M38=0,0,'JSO (t)'!M38/'JSO (t-1)'!M38-1),"")</f>
        <v/>
      </c>
      <c r="N38" s="266" t="str">
        <f>IFERROR(IF('JSO (t-1)'!N38=0,0,'JSO (t)'!N38/'JSO (t-1)'!N38-1),"")</f>
        <v/>
      </c>
      <c r="O38" s="266" t="str">
        <f>IFERROR(IF('JSO (t-1)'!O38=0,0,'JSO (t)'!O38/'JSO (t-1)'!O38-1),"")</f>
        <v/>
      </c>
      <c r="P38" s="266" t="str">
        <f>IFERROR(IF('JSO (t-1)'!P38=0,0,'JSO (t)'!P38/'JSO (t-1)'!P38-1),"")</f>
        <v/>
      </c>
      <c r="Q38" s="266" t="str">
        <f>IFERROR(IF('JSO (t-1)'!Q38=0,0,'JSO (t)'!Q38/'JSO (t-1)'!Q38-1),"")</f>
        <v/>
      </c>
      <c r="R38" s="266" t="str">
        <f>IFERROR(IF('JSO (t-1)'!R38=0,0,'JSO (t)'!R38/'JSO (t-1)'!R38-1),"")</f>
        <v/>
      </c>
      <c r="S38" s="266" t="str">
        <f>IFERROR(IF('JSO (t-1)'!S38=0,0,'JSO (t)'!S38/'JSO (t-1)'!S38-1),"")</f>
        <v/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 t="str">
        <f>IFERROR(IF('JSO (t-1)'!G39=0,0,'JSO (t)'!G39/'JSO (t-1)'!G39-1),"")</f>
        <v/>
      </c>
      <c r="H39" s="266" t="str">
        <f>IFERROR(IF('JSO (t-1)'!H39=0,0,'JSO (t)'!H39/'JSO (t-1)'!H39-1),"")</f>
        <v/>
      </c>
      <c r="I39" s="266" t="str">
        <f>IFERROR(IF('JSO (t-1)'!I39=0,0,'JSO (t)'!I39/'JSO (t-1)'!I39-1),"")</f>
        <v/>
      </c>
      <c r="J39" s="266" t="str">
        <f>IFERROR(IF('JSO (t-1)'!J39=0,0,'JSO (t)'!J39/'JSO (t-1)'!J39-1),"")</f>
        <v/>
      </c>
      <c r="K39" s="266" t="str">
        <f>IFERROR(IF('JSO (t-1)'!K39=0,0,'JSO (t)'!K39/'JSO (t-1)'!K39-1),"")</f>
        <v/>
      </c>
      <c r="L39" s="266" t="str">
        <f>IFERROR(IF('JSO (t-1)'!L39=0,0,'JSO (t)'!L39/'JSO (t-1)'!L39-1),"")</f>
        <v/>
      </c>
      <c r="M39" s="266" t="str">
        <f>IFERROR(IF('JSO (t-1)'!M39=0,0,'JSO (t)'!M39/'JSO (t-1)'!M39-1),"")</f>
        <v/>
      </c>
      <c r="N39" s="266" t="str">
        <f>IFERROR(IF('JSO (t-1)'!N39=0,0,'JSO (t)'!N39/'JSO (t-1)'!N39-1),"")</f>
        <v/>
      </c>
      <c r="O39" s="266" t="str">
        <f>IFERROR(IF('JSO (t-1)'!O39=0,0,'JSO (t)'!O39/'JSO (t-1)'!O39-1),"")</f>
        <v/>
      </c>
      <c r="P39" s="266" t="str">
        <f>IFERROR(IF('JSO (t-1)'!P39=0,0,'JSO (t)'!P39/'JSO (t-1)'!P39-1),"")</f>
        <v/>
      </c>
      <c r="Q39" s="266" t="str">
        <f>IFERROR(IF('JSO (t-1)'!Q39=0,0,'JSO (t)'!Q39/'JSO (t-1)'!Q39-1),"")</f>
        <v/>
      </c>
      <c r="R39" s="266" t="str">
        <f>IFERROR(IF('JSO (t-1)'!R39=0,0,'JSO (t)'!R39/'JSO (t-1)'!R39-1),"")</f>
        <v/>
      </c>
      <c r="S39" s="266" t="str">
        <f>IFERROR(IF('JSO (t-1)'!S39=0,0,'JSO (t)'!S39/'JSO (t-1)'!S39-1),"")</f>
        <v/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 t="str">
        <f>IFERROR(IF('JSO (t-1)'!G40=0,0,'JSO (t)'!G40/'JSO (t-1)'!G40-1),"")</f>
        <v/>
      </c>
      <c r="H40" s="266" t="str">
        <f>IFERROR(IF('JSO (t-1)'!H40=0,0,'JSO (t)'!H40/'JSO (t-1)'!H40-1),"")</f>
        <v/>
      </c>
      <c r="I40" s="266" t="str">
        <f>IFERROR(IF('JSO (t-1)'!I40=0,0,'JSO (t)'!I40/'JSO (t-1)'!I40-1),"")</f>
        <v/>
      </c>
      <c r="J40" s="266" t="str">
        <f>IFERROR(IF('JSO (t-1)'!J40=0,0,'JSO (t)'!J40/'JSO (t-1)'!J40-1),"")</f>
        <v/>
      </c>
      <c r="K40" s="266" t="str">
        <f>IFERROR(IF('JSO (t-1)'!K40=0,0,'JSO (t)'!K40/'JSO (t-1)'!K40-1),"")</f>
        <v/>
      </c>
      <c r="L40" s="266" t="str">
        <f>IFERROR(IF('JSO (t-1)'!L40=0,0,'JSO (t)'!L40/'JSO (t-1)'!L40-1),"")</f>
        <v/>
      </c>
      <c r="M40" s="266" t="str">
        <f>IFERROR(IF('JSO (t-1)'!M40=0,0,'JSO (t)'!M40/'JSO (t-1)'!M40-1),"")</f>
        <v/>
      </c>
      <c r="N40" s="266" t="str">
        <f>IFERROR(IF('JSO (t-1)'!N40=0,0,'JSO (t)'!N40/'JSO (t-1)'!N40-1),"")</f>
        <v/>
      </c>
      <c r="O40" s="266" t="str">
        <f>IFERROR(IF('JSO (t-1)'!O40=0,0,'JSO (t)'!O40/'JSO (t-1)'!O40-1),"")</f>
        <v/>
      </c>
      <c r="P40" s="266" t="str">
        <f>IFERROR(IF('JSO (t-1)'!P40=0,0,'JSO (t)'!P40/'JSO (t-1)'!P40-1),"")</f>
        <v/>
      </c>
      <c r="Q40" s="266" t="str">
        <f>IFERROR(IF('JSO (t-1)'!Q40=0,0,'JSO (t)'!Q40/'JSO (t-1)'!Q40-1),"")</f>
        <v/>
      </c>
      <c r="R40" s="266" t="str">
        <f>IFERROR(IF('JSO (t-1)'!R40=0,0,'JSO (t)'!R40/'JSO (t-1)'!R40-1),"")</f>
        <v/>
      </c>
      <c r="S40" s="266" t="str">
        <f>IFERROR(IF('JSO (t-1)'!S40=0,0,'JSO (t)'!S40/'JSO (t-1)'!S40-1),"")</f>
        <v/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 t="str">
        <f>IFERROR(IF('JSO (t-1)'!G41=0,0,'JSO (t)'!G41/'JSO (t-1)'!G41-1),"")</f>
        <v/>
      </c>
      <c r="H41" s="266" t="str">
        <f>IFERROR(IF('JSO (t-1)'!H41=0,0,'JSO (t)'!H41/'JSO (t-1)'!H41-1),"")</f>
        <v/>
      </c>
      <c r="I41" s="266" t="str">
        <f>IFERROR(IF('JSO (t-1)'!I41=0,0,'JSO (t)'!I41/'JSO (t-1)'!I41-1),"")</f>
        <v/>
      </c>
      <c r="J41" s="266" t="str">
        <f>IFERROR(IF('JSO (t-1)'!J41=0,0,'JSO (t)'!J41/'JSO (t-1)'!J41-1),"")</f>
        <v/>
      </c>
      <c r="K41" s="266" t="str">
        <f>IFERROR(IF('JSO (t-1)'!K41=0,0,'JSO (t)'!K41/'JSO (t-1)'!K41-1),"")</f>
        <v/>
      </c>
      <c r="L41" s="266" t="str">
        <f>IFERROR(IF('JSO (t-1)'!L41=0,0,'JSO (t)'!L41/'JSO (t-1)'!L41-1),"")</f>
        <v/>
      </c>
      <c r="M41" s="266" t="str">
        <f>IFERROR(IF('JSO (t-1)'!M41=0,0,'JSO (t)'!M41/'JSO (t-1)'!M41-1),"")</f>
        <v/>
      </c>
      <c r="N41" s="266" t="str">
        <f>IFERROR(IF('JSO (t-1)'!N41=0,0,'JSO (t)'!N41/'JSO (t-1)'!N41-1),"")</f>
        <v/>
      </c>
      <c r="O41" s="266" t="str">
        <f>IFERROR(IF('JSO (t-1)'!O41=0,0,'JSO (t)'!O41/'JSO (t-1)'!O41-1),"")</f>
        <v/>
      </c>
      <c r="P41" s="266" t="str">
        <f>IFERROR(IF('JSO (t-1)'!P41=0,0,'JSO (t)'!P41/'JSO (t-1)'!P41-1),"")</f>
        <v/>
      </c>
      <c r="Q41" s="266" t="str">
        <f>IFERROR(IF('JSO (t-1)'!Q41=0,0,'JSO (t)'!Q41/'JSO (t-1)'!Q41-1),"")</f>
        <v/>
      </c>
      <c r="R41" s="266" t="str">
        <f>IFERROR(IF('JSO (t-1)'!R41=0,0,'JSO (t)'!R41/'JSO (t-1)'!R41-1),"")</f>
        <v/>
      </c>
      <c r="S41" s="266" t="str">
        <f>IFERROR(IF('JSO (t-1)'!S41=0,0,'JSO (t)'!S41/'JSO (t-1)'!S41-1),"")</f>
        <v/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 t="str">
        <f>IFERROR(IF('JSO (t-1)'!G42=0,0,'JSO (t)'!G42/'JSO (t-1)'!G42-1),"")</f>
        <v/>
      </c>
      <c r="H42" s="266" t="str">
        <f>IFERROR(IF('JSO (t-1)'!H42=0,0,'JSO (t)'!H42/'JSO (t-1)'!H42-1),"")</f>
        <v/>
      </c>
      <c r="I42" s="266" t="str">
        <f>IFERROR(IF('JSO (t-1)'!I42=0,0,'JSO (t)'!I42/'JSO (t-1)'!I42-1),"")</f>
        <v/>
      </c>
      <c r="J42" s="266" t="str">
        <f>IFERROR(IF('JSO (t-1)'!J42=0,0,'JSO (t)'!J42/'JSO (t-1)'!J42-1),"")</f>
        <v/>
      </c>
      <c r="K42" s="266" t="str">
        <f>IFERROR(IF('JSO (t-1)'!K42=0,0,'JSO (t)'!K42/'JSO (t-1)'!K42-1),"")</f>
        <v/>
      </c>
      <c r="L42" s="266" t="str">
        <f>IFERROR(IF('JSO (t-1)'!L42=0,0,'JSO (t)'!L42/'JSO (t-1)'!L42-1),"")</f>
        <v/>
      </c>
      <c r="M42" s="266" t="str">
        <f>IFERROR(IF('JSO (t-1)'!M42=0,0,'JSO (t)'!M42/'JSO (t-1)'!M42-1),"")</f>
        <v/>
      </c>
      <c r="N42" s="266" t="str">
        <f>IFERROR(IF('JSO (t-1)'!N42=0,0,'JSO (t)'!N42/'JSO (t-1)'!N42-1),"")</f>
        <v/>
      </c>
      <c r="O42" s="266" t="str">
        <f>IFERROR(IF('JSO (t-1)'!O42=0,0,'JSO (t)'!O42/'JSO (t-1)'!O42-1),"")</f>
        <v/>
      </c>
      <c r="P42" s="266" t="str">
        <f>IFERROR(IF('JSO (t-1)'!P42=0,0,'JSO (t)'!P42/'JSO (t-1)'!P42-1),"")</f>
        <v/>
      </c>
      <c r="Q42" s="266" t="str">
        <f>IFERROR(IF('JSO (t-1)'!Q42=0,0,'JSO (t)'!Q42/'JSO (t-1)'!Q42-1),"")</f>
        <v/>
      </c>
      <c r="R42" s="266" t="str">
        <f>IFERROR(IF('JSO (t-1)'!R42=0,0,'JSO (t)'!R42/'JSO (t-1)'!R42-1),"")</f>
        <v/>
      </c>
      <c r="S42" s="266" t="str">
        <f>IFERROR(IF('JSO (t-1)'!S42=0,0,'JSO (t)'!S42/'JSO (t-1)'!S42-1),"")</f>
        <v/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 t="str">
        <f>IFERROR(IF('JSO (t-1)'!G43=0,0,'JSO (t)'!G43/'JSO (t-1)'!G43-1),"")</f>
        <v/>
      </c>
      <c r="H43" s="266" t="str">
        <f>IFERROR(IF('JSO (t-1)'!H43=0,0,'JSO (t)'!H43/'JSO (t-1)'!H43-1),"")</f>
        <v/>
      </c>
      <c r="I43" s="266" t="str">
        <f>IFERROR(IF('JSO (t-1)'!I43=0,0,'JSO (t)'!I43/'JSO (t-1)'!I43-1),"")</f>
        <v/>
      </c>
      <c r="J43" s="266" t="str">
        <f>IFERROR(IF('JSO (t-1)'!J43=0,0,'JSO (t)'!J43/'JSO (t-1)'!J43-1),"")</f>
        <v/>
      </c>
      <c r="K43" s="266" t="str">
        <f>IFERROR(IF('JSO (t-1)'!K43=0,0,'JSO (t)'!K43/'JSO (t-1)'!K43-1),"")</f>
        <v/>
      </c>
      <c r="L43" s="266" t="str">
        <f>IFERROR(IF('JSO (t-1)'!L43=0,0,'JSO (t)'!L43/'JSO (t-1)'!L43-1),"")</f>
        <v/>
      </c>
      <c r="M43" s="266" t="str">
        <f>IFERROR(IF('JSO (t-1)'!M43=0,0,'JSO (t)'!M43/'JSO (t-1)'!M43-1),"")</f>
        <v/>
      </c>
      <c r="N43" s="266" t="str">
        <f>IFERROR(IF('JSO (t-1)'!N43=0,0,'JSO (t)'!N43/'JSO (t-1)'!N43-1),"")</f>
        <v/>
      </c>
      <c r="O43" s="266" t="str">
        <f>IFERROR(IF('JSO (t-1)'!O43=0,0,'JSO (t)'!O43/'JSO (t-1)'!O43-1),"")</f>
        <v/>
      </c>
      <c r="P43" s="266" t="str">
        <f>IFERROR(IF('JSO (t-1)'!P43=0,0,'JSO (t)'!P43/'JSO (t-1)'!P43-1),"")</f>
        <v/>
      </c>
      <c r="Q43" s="266" t="str">
        <f>IFERROR(IF('JSO (t-1)'!Q43=0,0,'JSO (t)'!Q43/'JSO (t-1)'!Q43-1),"")</f>
        <v/>
      </c>
      <c r="R43" s="266" t="str">
        <f>IFERROR(IF('JSO (t-1)'!R43=0,0,'JSO (t)'!R43/'JSO (t-1)'!R43-1),"")</f>
        <v/>
      </c>
      <c r="S43" s="266" t="str">
        <f>IFERROR(IF('JSO (t-1)'!S43=0,0,'JSO (t)'!S43/'JSO (t-1)'!S43-1),"")</f>
        <v/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 t="str">
        <f>IFERROR(IF('JSO (t-1)'!G44=0,0,'JSO (t)'!G44/'JSO (t-1)'!G44-1),"")</f>
        <v/>
      </c>
      <c r="H44" s="266" t="str">
        <f>IFERROR(IF('JSO (t-1)'!H44=0,0,'JSO (t)'!H44/'JSO (t-1)'!H44-1),"")</f>
        <v/>
      </c>
      <c r="I44" s="266" t="str">
        <f>IFERROR(IF('JSO (t-1)'!I44=0,0,'JSO (t)'!I44/'JSO (t-1)'!I44-1),"")</f>
        <v/>
      </c>
      <c r="J44" s="266" t="str">
        <f>IFERROR(IF('JSO (t-1)'!J44=0,0,'JSO (t)'!J44/'JSO (t-1)'!J44-1),"")</f>
        <v/>
      </c>
      <c r="K44" s="266" t="str">
        <f>IFERROR(IF('JSO (t-1)'!K44=0,0,'JSO (t)'!K44/'JSO (t-1)'!K44-1),"")</f>
        <v/>
      </c>
      <c r="L44" s="266" t="str">
        <f>IFERROR(IF('JSO (t-1)'!L44=0,0,'JSO (t)'!L44/'JSO (t-1)'!L44-1),"")</f>
        <v/>
      </c>
      <c r="M44" s="266" t="str">
        <f>IFERROR(IF('JSO (t-1)'!M44=0,0,'JSO (t)'!M44/'JSO (t-1)'!M44-1),"")</f>
        <v/>
      </c>
      <c r="N44" s="266" t="str">
        <f>IFERROR(IF('JSO (t-1)'!N44=0,0,'JSO (t)'!N44/'JSO (t-1)'!N44-1),"")</f>
        <v/>
      </c>
      <c r="O44" s="266" t="str">
        <f>IFERROR(IF('JSO (t-1)'!O44=0,0,'JSO (t)'!O44/'JSO (t-1)'!O44-1),"")</f>
        <v/>
      </c>
      <c r="P44" s="266" t="str">
        <f>IFERROR(IF('JSO (t-1)'!P44=0,0,'JSO (t)'!P44/'JSO (t-1)'!P44-1),"")</f>
        <v/>
      </c>
      <c r="Q44" s="266" t="str">
        <f>IFERROR(IF('JSO (t-1)'!Q44=0,0,'JSO (t)'!Q44/'JSO (t-1)'!Q44-1),"")</f>
        <v/>
      </c>
      <c r="R44" s="266" t="str">
        <f>IFERROR(IF('JSO (t-1)'!R44=0,0,'JSO (t)'!R44/'JSO (t-1)'!R44-1),"")</f>
        <v/>
      </c>
      <c r="S44" s="266" t="str">
        <f>IFERROR(IF('JSO (t-1)'!S44=0,0,'JSO (t)'!S44/'JSO (t-1)'!S44-1),"")</f>
        <v/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>
        <f>IFERROR(IF('JSO (t-1)'!G45=0,0,'JSO (t)'!G45/'JSO (t-1)'!G45-1),"")</f>
        <v>0</v>
      </c>
      <c r="H45" s="266">
        <f>IFERROR(IF('JSO (t-1)'!H45=0,0,'JSO (t)'!H45/'JSO (t-1)'!H45-1),"")</f>
        <v>0</v>
      </c>
      <c r="I45" s="266">
        <f>IFERROR(IF('JSO (t-1)'!I45=0,0,'JSO (t)'!I45/'JSO (t-1)'!I45-1),"")</f>
        <v>0</v>
      </c>
      <c r="J45" s="266">
        <f>IFERROR(IF('JSO (t-1)'!J45=0,0,'JSO (t)'!J45/'JSO (t-1)'!J45-1),"")</f>
        <v>0</v>
      </c>
      <c r="K45" s="266">
        <f>IFERROR(IF('JSO (t-1)'!K45=0,0,'JSO (t)'!K45/'JSO (t-1)'!K45-1),"")</f>
        <v>0</v>
      </c>
      <c r="L45" s="266">
        <f>IFERROR(IF('JSO (t-1)'!L45=0,0,'JSO (t)'!L45/'JSO (t-1)'!L45-1),"")</f>
        <v>0</v>
      </c>
      <c r="M45" s="266">
        <f>IFERROR(IF('JSO (t-1)'!M45=0,0,'JSO (t)'!M45/'JSO (t-1)'!M45-1),"")</f>
        <v>0</v>
      </c>
      <c r="N45" s="266">
        <f>IFERROR(IF('JSO (t-1)'!N45=0,0,'JSO (t)'!N45/'JSO (t-1)'!N45-1),"")</f>
        <v>0</v>
      </c>
      <c r="O45" s="266">
        <f>IFERROR(IF('JSO (t-1)'!O45=0,0,'JSO (t)'!O45/'JSO (t-1)'!O45-1),"")</f>
        <v>0</v>
      </c>
      <c r="P45" s="266">
        <f>IFERROR(IF('JSO (t-1)'!P45=0,0,'JSO (t)'!P45/'JSO (t-1)'!P45-1),"")</f>
        <v>0</v>
      </c>
      <c r="Q45" s="266">
        <f>IFERROR(IF('JSO (t-1)'!Q45=0,0,'JSO (t)'!Q45/'JSO (t-1)'!Q45-1),"")</f>
        <v>0</v>
      </c>
      <c r="R45" s="266">
        <f>IFERROR(IF('JSO (t-1)'!R45=0,0,'JSO (t)'!R45/'JSO (t-1)'!R45-1),"")</f>
        <v>0</v>
      </c>
      <c r="S45" s="266">
        <f>IFERROR(IF('JSO (t-1)'!S45=0,0,'JSO (t)'!S45/'JSO (t-1)'!S45-1),"")</f>
        <v>0</v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>
        <f>IFERROR(IF('JSO (t-1)'!G46=0,0,'JSO (t)'!G46/'JSO (t-1)'!G46-1),"")</f>
        <v>0</v>
      </c>
      <c r="H46" s="266">
        <f>IFERROR(IF('JSO (t-1)'!H46=0,0,'JSO (t)'!H46/'JSO (t-1)'!H46-1),"")</f>
        <v>0</v>
      </c>
      <c r="I46" s="266">
        <f>IFERROR(IF('JSO (t-1)'!I46=0,0,'JSO (t)'!I46/'JSO (t-1)'!I46-1),"")</f>
        <v>0</v>
      </c>
      <c r="J46" s="266">
        <f>IFERROR(IF('JSO (t-1)'!J46=0,0,'JSO (t)'!J46/'JSO (t-1)'!J46-1),"")</f>
        <v>0</v>
      </c>
      <c r="K46" s="266">
        <f>IFERROR(IF('JSO (t-1)'!K46=0,0,'JSO (t)'!K46/'JSO (t-1)'!K46-1),"")</f>
        <v>0</v>
      </c>
      <c r="L46" s="266">
        <f>IFERROR(IF('JSO (t-1)'!L46=0,0,'JSO (t)'!L46/'JSO (t-1)'!L46-1),"")</f>
        <v>0</v>
      </c>
      <c r="M46" s="266">
        <f>IFERROR(IF('JSO (t-1)'!M46=0,0,'JSO (t)'!M46/'JSO (t-1)'!M46-1),"")</f>
        <v>0</v>
      </c>
      <c r="N46" s="266">
        <f>IFERROR(IF('JSO (t-1)'!N46=0,0,'JSO (t)'!N46/'JSO (t-1)'!N46-1),"")</f>
        <v>0</v>
      </c>
      <c r="O46" s="266">
        <f>IFERROR(IF('JSO (t-1)'!O46=0,0,'JSO (t)'!O46/'JSO (t-1)'!O46-1),"")</f>
        <v>0</v>
      </c>
      <c r="P46" s="266">
        <f>IFERROR(IF('JSO (t-1)'!P46=0,0,'JSO (t)'!P46/'JSO (t-1)'!P46-1),"")</f>
        <v>0</v>
      </c>
      <c r="Q46" s="266">
        <f>IFERROR(IF('JSO (t-1)'!Q46=0,0,'JSO (t)'!Q46/'JSO (t-1)'!Q46-1),"")</f>
        <v>0</v>
      </c>
      <c r="R46" s="266">
        <f>IFERROR(IF('JSO (t-1)'!R46=0,0,'JSO (t)'!R46/'JSO (t-1)'!R46-1),"")</f>
        <v>0</v>
      </c>
      <c r="S46" s="266">
        <f>IFERROR(IF('JSO (t-1)'!S46=0,0,'JSO (t)'!S46/'JSO (t-1)'!S46-1),"")</f>
        <v>0</v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 t="str">
        <f>IFERROR(IF('JSO (t-1)'!G48=0,0,'JSO (t)'!G48/'JSO (t-1)'!G48-1),"")</f>
        <v/>
      </c>
      <c r="H48" s="266" t="str">
        <f>IFERROR(IF('JSO (t-1)'!H48=0,0,'JSO (t)'!H48/'JSO (t-1)'!H48-1),"")</f>
        <v/>
      </c>
      <c r="I48" s="266" t="str">
        <f>IFERROR(IF('JSO (t-1)'!I48=0,0,'JSO (t)'!I48/'JSO (t-1)'!I48-1),"")</f>
        <v/>
      </c>
      <c r="J48" s="266" t="str">
        <f>IFERROR(IF('JSO (t-1)'!J48=0,0,'JSO (t)'!J48/'JSO (t-1)'!J48-1),"")</f>
        <v/>
      </c>
      <c r="K48" s="266" t="str">
        <f>IFERROR(IF('JSO (t-1)'!K48=0,0,'JSO (t)'!K48/'JSO (t-1)'!K48-1),"")</f>
        <v/>
      </c>
      <c r="L48" s="266" t="str">
        <f>IFERROR(IF('JSO (t-1)'!L48=0,0,'JSO (t)'!L48/'JSO (t-1)'!L48-1),"")</f>
        <v/>
      </c>
      <c r="M48" s="266" t="str">
        <f>IFERROR(IF('JSO (t-1)'!M48=0,0,'JSO (t)'!M48/'JSO (t-1)'!M48-1),"")</f>
        <v/>
      </c>
      <c r="N48" s="266" t="str">
        <f>IFERROR(IF('JSO (t-1)'!N48=0,0,'JSO (t)'!N48/'JSO (t-1)'!N48-1),"")</f>
        <v/>
      </c>
      <c r="O48" s="266" t="str">
        <f>IFERROR(IF('JSO (t-1)'!O48=0,0,'JSO (t)'!O48/'JSO (t-1)'!O48-1),"")</f>
        <v/>
      </c>
      <c r="P48" s="266" t="str">
        <f>IFERROR(IF('JSO (t-1)'!P48=0,0,'JSO (t)'!P48/'JSO (t-1)'!P48-1),"")</f>
        <v/>
      </c>
      <c r="Q48" s="266" t="str">
        <f>IFERROR(IF('JSO (t-1)'!Q48=0,0,'JSO (t)'!Q48/'JSO (t-1)'!Q48-1),"")</f>
        <v/>
      </c>
      <c r="R48" s="266" t="str">
        <f>IFERROR(IF('JSO (t-1)'!R48=0,0,'JSO (t)'!R48/'JSO (t-1)'!R48-1),"")</f>
        <v/>
      </c>
      <c r="S48" s="266" t="str">
        <f>IFERROR(IF('JSO (t-1)'!S48=0,0,'JSO (t)'!S48/'JSO (t-1)'!S48-1),"")</f>
        <v/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 t="str">
        <f>IFERROR(IF('JSO (t-1)'!G49=0,0,'JSO (t)'!G49/'JSO (t-1)'!G49-1),"")</f>
        <v/>
      </c>
      <c r="H49" s="266" t="str">
        <f>IFERROR(IF('JSO (t-1)'!H49=0,0,'JSO (t)'!H49/'JSO (t-1)'!H49-1),"")</f>
        <v/>
      </c>
      <c r="I49" s="266" t="str">
        <f>IFERROR(IF('JSO (t-1)'!I49=0,0,'JSO (t)'!I49/'JSO (t-1)'!I49-1),"")</f>
        <v/>
      </c>
      <c r="J49" s="266" t="str">
        <f>IFERROR(IF('JSO (t-1)'!J49=0,0,'JSO (t)'!J49/'JSO (t-1)'!J49-1),"")</f>
        <v/>
      </c>
      <c r="K49" s="266" t="str">
        <f>IFERROR(IF('JSO (t-1)'!K49=0,0,'JSO (t)'!K49/'JSO (t-1)'!K49-1),"")</f>
        <v/>
      </c>
      <c r="L49" s="266" t="str">
        <f>IFERROR(IF('JSO (t-1)'!L49=0,0,'JSO (t)'!L49/'JSO (t-1)'!L49-1),"")</f>
        <v/>
      </c>
      <c r="M49" s="266" t="str">
        <f>IFERROR(IF('JSO (t-1)'!M49=0,0,'JSO (t)'!M49/'JSO (t-1)'!M49-1),"")</f>
        <v/>
      </c>
      <c r="N49" s="266" t="str">
        <f>IFERROR(IF('JSO (t-1)'!N49=0,0,'JSO (t)'!N49/'JSO (t-1)'!N49-1),"")</f>
        <v/>
      </c>
      <c r="O49" s="266" t="str">
        <f>IFERROR(IF('JSO (t-1)'!O49=0,0,'JSO (t)'!O49/'JSO (t-1)'!O49-1),"")</f>
        <v/>
      </c>
      <c r="P49" s="266" t="str">
        <f>IFERROR(IF('JSO (t-1)'!P49=0,0,'JSO (t)'!P49/'JSO (t-1)'!P49-1),"")</f>
        <v/>
      </c>
      <c r="Q49" s="266" t="str">
        <f>IFERROR(IF('JSO (t-1)'!Q49=0,0,'JSO (t)'!Q49/'JSO (t-1)'!Q49-1),"")</f>
        <v/>
      </c>
      <c r="R49" s="266" t="str">
        <f>IFERROR(IF('JSO (t-1)'!R49=0,0,'JSO (t)'!R49/'JSO (t-1)'!R49-1),"")</f>
        <v/>
      </c>
      <c r="S49" s="266" t="str">
        <f>IFERROR(IF('JSO (t-1)'!S49=0,0,'JSO (t)'!S49/'JSO (t-1)'!S49-1),"")</f>
        <v/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 t="str">
        <f>IFERROR(IF('JSO (t-1)'!G50=0,0,'JSO (t)'!G50/'JSO (t-1)'!G50-1),"")</f>
        <v/>
      </c>
      <c r="H50" s="266" t="str">
        <f>IFERROR(IF('JSO (t-1)'!H50=0,0,'JSO (t)'!H50/'JSO (t-1)'!H50-1),"")</f>
        <v/>
      </c>
      <c r="I50" s="266" t="str">
        <f>IFERROR(IF('JSO (t-1)'!I50=0,0,'JSO (t)'!I50/'JSO (t-1)'!I50-1),"")</f>
        <v/>
      </c>
      <c r="J50" s="266" t="str">
        <f>IFERROR(IF('JSO (t-1)'!J50=0,0,'JSO (t)'!J50/'JSO (t-1)'!J50-1),"")</f>
        <v/>
      </c>
      <c r="K50" s="266" t="str">
        <f>IFERROR(IF('JSO (t-1)'!K50=0,0,'JSO (t)'!K50/'JSO (t-1)'!K50-1),"")</f>
        <v/>
      </c>
      <c r="L50" s="266" t="str">
        <f>IFERROR(IF('JSO (t-1)'!L50=0,0,'JSO (t)'!L50/'JSO (t-1)'!L50-1),"")</f>
        <v/>
      </c>
      <c r="M50" s="266" t="str">
        <f>IFERROR(IF('JSO (t-1)'!M50=0,0,'JSO (t)'!M50/'JSO (t-1)'!M50-1),"")</f>
        <v/>
      </c>
      <c r="N50" s="266" t="str">
        <f>IFERROR(IF('JSO (t-1)'!N50=0,0,'JSO (t)'!N50/'JSO (t-1)'!N50-1),"")</f>
        <v/>
      </c>
      <c r="O50" s="266" t="str">
        <f>IFERROR(IF('JSO (t-1)'!O50=0,0,'JSO (t)'!O50/'JSO (t-1)'!O50-1),"")</f>
        <v/>
      </c>
      <c r="P50" s="266" t="str">
        <f>IFERROR(IF('JSO (t-1)'!P50=0,0,'JSO (t)'!P50/'JSO (t-1)'!P50-1),"")</f>
        <v/>
      </c>
      <c r="Q50" s="266" t="str">
        <f>IFERROR(IF('JSO (t-1)'!Q50=0,0,'JSO (t)'!Q50/'JSO (t-1)'!Q50-1),"")</f>
        <v/>
      </c>
      <c r="R50" s="266" t="str">
        <f>IFERROR(IF('JSO (t-1)'!R50=0,0,'JSO (t)'!R50/'JSO (t-1)'!R50-1),"")</f>
        <v/>
      </c>
      <c r="S50" s="266" t="str">
        <f>IFERROR(IF('JSO (t-1)'!S50=0,0,'JSO (t)'!S50/'JSO (t-1)'!S50-1),"")</f>
        <v/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 t="str">
        <f>IFERROR(IF('JSO (t-1)'!G51=0,0,'JSO (t)'!G51/'JSO (t-1)'!G51-1),"")</f>
        <v/>
      </c>
      <c r="H51" s="266" t="str">
        <f>IFERROR(IF('JSO (t-1)'!H51=0,0,'JSO (t)'!H51/'JSO (t-1)'!H51-1),"")</f>
        <v/>
      </c>
      <c r="I51" s="266" t="str">
        <f>IFERROR(IF('JSO (t-1)'!I51=0,0,'JSO (t)'!I51/'JSO (t-1)'!I51-1),"")</f>
        <v/>
      </c>
      <c r="J51" s="266" t="str">
        <f>IFERROR(IF('JSO (t-1)'!J51=0,0,'JSO (t)'!J51/'JSO (t-1)'!J51-1),"")</f>
        <v/>
      </c>
      <c r="K51" s="266" t="str">
        <f>IFERROR(IF('JSO (t-1)'!K51=0,0,'JSO (t)'!K51/'JSO (t-1)'!K51-1),"")</f>
        <v/>
      </c>
      <c r="L51" s="266" t="str">
        <f>IFERROR(IF('JSO (t-1)'!L51=0,0,'JSO (t)'!L51/'JSO (t-1)'!L51-1),"")</f>
        <v/>
      </c>
      <c r="M51" s="266" t="str">
        <f>IFERROR(IF('JSO (t-1)'!M51=0,0,'JSO (t)'!M51/'JSO (t-1)'!M51-1),"")</f>
        <v/>
      </c>
      <c r="N51" s="266" t="str">
        <f>IFERROR(IF('JSO (t-1)'!N51=0,0,'JSO (t)'!N51/'JSO (t-1)'!N51-1),"")</f>
        <v/>
      </c>
      <c r="O51" s="266" t="str">
        <f>IFERROR(IF('JSO (t-1)'!O51=0,0,'JSO (t)'!O51/'JSO (t-1)'!O51-1),"")</f>
        <v/>
      </c>
      <c r="P51" s="266" t="str">
        <f>IFERROR(IF('JSO (t-1)'!P51=0,0,'JSO (t)'!P51/'JSO (t-1)'!P51-1),"")</f>
        <v/>
      </c>
      <c r="Q51" s="266" t="str">
        <f>IFERROR(IF('JSO (t-1)'!Q51=0,0,'JSO (t)'!Q51/'JSO (t-1)'!Q51-1),"")</f>
        <v/>
      </c>
      <c r="R51" s="266" t="str">
        <f>IFERROR(IF('JSO (t-1)'!R51=0,0,'JSO (t)'!R51/'JSO (t-1)'!R51-1),"")</f>
        <v/>
      </c>
      <c r="S51" s="266" t="str">
        <f>IFERROR(IF('JSO (t-1)'!S51=0,0,'JSO (t)'!S51/'JSO (t-1)'!S51-1),"")</f>
        <v/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 t="str">
        <f>IFERROR(IF('JSO (t-1)'!G52=0,0,'JSO (t)'!G52/'JSO (t-1)'!G52-1),"")</f>
        <v/>
      </c>
      <c r="H52" s="266" t="str">
        <f>IFERROR(IF('JSO (t-1)'!H52=0,0,'JSO (t)'!H52/'JSO (t-1)'!H52-1),"")</f>
        <v/>
      </c>
      <c r="I52" s="266" t="str">
        <f>IFERROR(IF('JSO (t-1)'!I52=0,0,'JSO (t)'!I52/'JSO (t-1)'!I52-1),"")</f>
        <v/>
      </c>
      <c r="J52" s="266" t="str">
        <f>IFERROR(IF('JSO (t-1)'!J52=0,0,'JSO (t)'!J52/'JSO (t-1)'!J52-1),"")</f>
        <v/>
      </c>
      <c r="K52" s="266" t="str">
        <f>IFERROR(IF('JSO (t-1)'!K52=0,0,'JSO (t)'!K52/'JSO (t-1)'!K52-1),"")</f>
        <v/>
      </c>
      <c r="L52" s="266" t="str">
        <f>IFERROR(IF('JSO (t-1)'!L52=0,0,'JSO (t)'!L52/'JSO (t-1)'!L52-1),"")</f>
        <v/>
      </c>
      <c r="M52" s="266" t="str">
        <f>IFERROR(IF('JSO (t-1)'!M52=0,0,'JSO (t)'!M52/'JSO (t-1)'!M52-1),"")</f>
        <v/>
      </c>
      <c r="N52" s="266" t="str">
        <f>IFERROR(IF('JSO (t-1)'!N52=0,0,'JSO (t)'!N52/'JSO (t-1)'!N52-1),"")</f>
        <v/>
      </c>
      <c r="O52" s="266" t="str">
        <f>IFERROR(IF('JSO (t-1)'!O52=0,0,'JSO (t)'!O52/'JSO (t-1)'!O52-1),"")</f>
        <v/>
      </c>
      <c r="P52" s="266" t="str">
        <f>IFERROR(IF('JSO (t-1)'!P52=0,0,'JSO (t)'!P52/'JSO (t-1)'!P52-1),"")</f>
        <v/>
      </c>
      <c r="Q52" s="266" t="str">
        <f>IFERROR(IF('JSO (t-1)'!Q52=0,0,'JSO (t)'!Q52/'JSO (t-1)'!Q52-1),"")</f>
        <v/>
      </c>
      <c r="R52" s="266" t="str">
        <f>IFERROR(IF('JSO (t-1)'!R52=0,0,'JSO (t)'!R52/'JSO (t-1)'!R52-1),"")</f>
        <v/>
      </c>
      <c r="S52" s="266" t="str">
        <f>IFERROR(IF('JSO (t-1)'!S52=0,0,'JSO (t)'!S52/'JSO (t-1)'!S52-1),"")</f>
        <v/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 t="str">
        <f>IFERROR(IF('JSO (t-1)'!G53=0,0,'JSO (t)'!G53/'JSO (t-1)'!G53-1),"")</f>
        <v/>
      </c>
      <c r="H53" s="266" t="str">
        <f>IFERROR(IF('JSO (t-1)'!H53=0,0,'JSO (t)'!H53/'JSO (t-1)'!H53-1),"")</f>
        <v/>
      </c>
      <c r="I53" s="266" t="str">
        <f>IFERROR(IF('JSO (t-1)'!I53=0,0,'JSO (t)'!I53/'JSO (t-1)'!I53-1),"")</f>
        <v/>
      </c>
      <c r="J53" s="266" t="str">
        <f>IFERROR(IF('JSO (t-1)'!J53=0,0,'JSO (t)'!J53/'JSO (t-1)'!J53-1),"")</f>
        <v/>
      </c>
      <c r="K53" s="266" t="str">
        <f>IFERROR(IF('JSO (t-1)'!K53=0,0,'JSO (t)'!K53/'JSO (t-1)'!K53-1),"")</f>
        <v/>
      </c>
      <c r="L53" s="266" t="str">
        <f>IFERROR(IF('JSO (t-1)'!L53=0,0,'JSO (t)'!L53/'JSO (t-1)'!L53-1),"")</f>
        <v/>
      </c>
      <c r="M53" s="266" t="str">
        <f>IFERROR(IF('JSO (t-1)'!M53=0,0,'JSO (t)'!M53/'JSO (t-1)'!M53-1),"")</f>
        <v/>
      </c>
      <c r="N53" s="266" t="str">
        <f>IFERROR(IF('JSO (t-1)'!N53=0,0,'JSO (t)'!N53/'JSO (t-1)'!N53-1),"")</f>
        <v/>
      </c>
      <c r="O53" s="266" t="str">
        <f>IFERROR(IF('JSO (t-1)'!O53=0,0,'JSO (t)'!O53/'JSO (t-1)'!O53-1),"")</f>
        <v/>
      </c>
      <c r="P53" s="266" t="str">
        <f>IFERROR(IF('JSO (t-1)'!P53=0,0,'JSO (t)'!P53/'JSO (t-1)'!P53-1),"")</f>
        <v/>
      </c>
      <c r="Q53" s="266" t="str">
        <f>IFERROR(IF('JSO (t-1)'!Q53=0,0,'JSO (t)'!Q53/'JSO (t-1)'!Q53-1),"")</f>
        <v/>
      </c>
      <c r="R53" s="266" t="str">
        <f>IFERROR(IF('JSO (t-1)'!R53=0,0,'JSO (t)'!R53/'JSO (t-1)'!R53-1),"")</f>
        <v/>
      </c>
      <c r="S53" s="266" t="str">
        <f>IFERROR(IF('JSO (t-1)'!S53=0,0,'JSO (t)'!S53/'JSO (t-1)'!S53-1),"")</f>
        <v/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 t="str">
        <f>IFERROR(IF('JSO (t-1)'!G54=0,0,'JSO (t)'!G54/'JSO (t-1)'!G54-1),"")</f>
        <v/>
      </c>
      <c r="H54" s="266" t="str">
        <f>IFERROR(IF('JSO (t-1)'!H54=0,0,'JSO (t)'!H54/'JSO (t-1)'!H54-1),"")</f>
        <v/>
      </c>
      <c r="I54" s="266" t="str">
        <f>IFERROR(IF('JSO (t-1)'!I54=0,0,'JSO (t)'!I54/'JSO (t-1)'!I54-1),"")</f>
        <v/>
      </c>
      <c r="J54" s="266" t="str">
        <f>IFERROR(IF('JSO (t-1)'!J54=0,0,'JSO (t)'!J54/'JSO (t-1)'!J54-1),"")</f>
        <v/>
      </c>
      <c r="K54" s="266" t="str">
        <f>IFERROR(IF('JSO (t-1)'!K54=0,0,'JSO (t)'!K54/'JSO (t-1)'!K54-1),"")</f>
        <v/>
      </c>
      <c r="L54" s="266" t="str">
        <f>IFERROR(IF('JSO (t-1)'!L54=0,0,'JSO (t)'!L54/'JSO (t-1)'!L54-1),"")</f>
        <v/>
      </c>
      <c r="M54" s="266" t="str">
        <f>IFERROR(IF('JSO (t-1)'!M54=0,0,'JSO (t)'!M54/'JSO (t-1)'!M54-1),"")</f>
        <v/>
      </c>
      <c r="N54" s="266" t="str">
        <f>IFERROR(IF('JSO (t-1)'!N54=0,0,'JSO (t)'!N54/'JSO (t-1)'!N54-1),"")</f>
        <v/>
      </c>
      <c r="O54" s="266" t="str">
        <f>IFERROR(IF('JSO (t-1)'!O54=0,0,'JSO (t)'!O54/'JSO (t-1)'!O54-1),"")</f>
        <v/>
      </c>
      <c r="P54" s="266" t="str">
        <f>IFERROR(IF('JSO (t-1)'!P54=0,0,'JSO (t)'!P54/'JSO (t-1)'!P54-1),"")</f>
        <v/>
      </c>
      <c r="Q54" s="266" t="str">
        <f>IFERROR(IF('JSO (t-1)'!Q54=0,0,'JSO (t)'!Q54/'JSO (t-1)'!Q54-1),"")</f>
        <v/>
      </c>
      <c r="R54" s="266" t="str">
        <f>IFERROR(IF('JSO (t-1)'!R54=0,0,'JSO (t)'!R54/'JSO (t-1)'!R54-1),"")</f>
        <v/>
      </c>
      <c r="S54" s="266" t="str">
        <f>IFERROR(IF('JSO (t-1)'!S54=0,0,'JSO (t)'!S54/'JSO (t-1)'!S54-1),"")</f>
        <v/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 t="str">
        <f>IFERROR(IF('JSO (t-1)'!G55=0,0,'JSO (t)'!G55/'JSO (t-1)'!G55-1),"")</f>
        <v/>
      </c>
      <c r="H55" s="266" t="str">
        <f>IFERROR(IF('JSO (t-1)'!H55=0,0,'JSO (t)'!H55/'JSO (t-1)'!H55-1),"")</f>
        <v/>
      </c>
      <c r="I55" s="266" t="str">
        <f>IFERROR(IF('JSO (t-1)'!I55=0,0,'JSO (t)'!I55/'JSO (t-1)'!I55-1),"")</f>
        <v/>
      </c>
      <c r="J55" s="266" t="str">
        <f>IFERROR(IF('JSO (t-1)'!J55=0,0,'JSO (t)'!J55/'JSO (t-1)'!J55-1),"")</f>
        <v/>
      </c>
      <c r="K55" s="266" t="str">
        <f>IFERROR(IF('JSO (t-1)'!K55=0,0,'JSO (t)'!K55/'JSO (t-1)'!K55-1),"")</f>
        <v/>
      </c>
      <c r="L55" s="266" t="str">
        <f>IFERROR(IF('JSO (t-1)'!L55=0,0,'JSO (t)'!L55/'JSO (t-1)'!L55-1),"")</f>
        <v/>
      </c>
      <c r="M55" s="266" t="str">
        <f>IFERROR(IF('JSO (t-1)'!M55=0,0,'JSO (t)'!M55/'JSO (t-1)'!M55-1),"")</f>
        <v/>
      </c>
      <c r="N55" s="266" t="str">
        <f>IFERROR(IF('JSO (t-1)'!N55=0,0,'JSO (t)'!N55/'JSO (t-1)'!N55-1),"")</f>
        <v/>
      </c>
      <c r="O55" s="266" t="str">
        <f>IFERROR(IF('JSO (t-1)'!O55=0,0,'JSO (t)'!O55/'JSO (t-1)'!O55-1),"")</f>
        <v/>
      </c>
      <c r="P55" s="266" t="str">
        <f>IFERROR(IF('JSO (t-1)'!P55=0,0,'JSO (t)'!P55/'JSO (t-1)'!P55-1),"")</f>
        <v/>
      </c>
      <c r="Q55" s="266" t="str">
        <f>IFERROR(IF('JSO (t-1)'!Q55=0,0,'JSO (t)'!Q55/'JSO (t-1)'!Q55-1),"")</f>
        <v/>
      </c>
      <c r="R55" s="266" t="str">
        <f>IFERROR(IF('JSO (t-1)'!R55=0,0,'JSO (t)'!R55/'JSO (t-1)'!R55-1),"")</f>
        <v/>
      </c>
      <c r="S55" s="266" t="str">
        <f>IFERROR(IF('JSO (t-1)'!S55=0,0,'JSO (t)'!S55/'JSO (t-1)'!S55-1),"")</f>
        <v/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 t="str">
        <f>IFERROR(IF('JSO (t-1)'!G56=0,0,'JSO (t)'!G56/'JSO (t-1)'!G56-1),"")</f>
        <v/>
      </c>
      <c r="H56" s="266" t="str">
        <f>IFERROR(IF('JSO (t-1)'!H56=0,0,'JSO (t)'!H56/'JSO (t-1)'!H56-1),"")</f>
        <v/>
      </c>
      <c r="I56" s="266" t="str">
        <f>IFERROR(IF('JSO (t-1)'!I56=0,0,'JSO (t)'!I56/'JSO (t-1)'!I56-1),"")</f>
        <v/>
      </c>
      <c r="J56" s="266" t="str">
        <f>IFERROR(IF('JSO (t-1)'!J56=0,0,'JSO (t)'!J56/'JSO (t-1)'!J56-1),"")</f>
        <v/>
      </c>
      <c r="K56" s="266" t="str">
        <f>IFERROR(IF('JSO (t-1)'!K56=0,0,'JSO (t)'!K56/'JSO (t-1)'!K56-1),"")</f>
        <v/>
      </c>
      <c r="L56" s="266" t="str">
        <f>IFERROR(IF('JSO (t-1)'!L56=0,0,'JSO (t)'!L56/'JSO (t-1)'!L56-1),"")</f>
        <v/>
      </c>
      <c r="M56" s="266" t="str">
        <f>IFERROR(IF('JSO (t-1)'!M56=0,0,'JSO (t)'!M56/'JSO (t-1)'!M56-1),"")</f>
        <v/>
      </c>
      <c r="N56" s="266" t="str">
        <f>IFERROR(IF('JSO (t-1)'!N56=0,0,'JSO (t)'!N56/'JSO (t-1)'!N56-1),"")</f>
        <v/>
      </c>
      <c r="O56" s="266" t="str">
        <f>IFERROR(IF('JSO (t-1)'!O56=0,0,'JSO (t)'!O56/'JSO (t-1)'!O56-1),"")</f>
        <v/>
      </c>
      <c r="P56" s="266" t="str">
        <f>IFERROR(IF('JSO (t-1)'!P56=0,0,'JSO (t)'!P56/'JSO (t-1)'!P56-1),"")</f>
        <v/>
      </c>
      <c r="Q56" s="266" t="str">
        <f>IFERROR(IF('JSO (t-1)'!Q56=0,0,'JSO (t)'!Q56/'JSO (t-1)'!Q56-1),"")</f>
        <v/>
      </c>
      <c r="R56" s="266" t="str">
        <f>IFERROR(IF('JSO (t-1)'!R56=0,0,'JSO (t)'!R56/'JSO (t-1)'!R56-1),"")</f>
        <v/>
      </c>
      <c r="S56" s="266" t="str">
        <f>IFERROR(IF('JSO (t-1)'!S56=0,0,'JSO (t)'!S56/'JSO (t-1)'!S56-1),"")</f>
        <v/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 t="str">
        <f>IFERROR(IF('JSO (t-1)'!G57=0,0,'JSO (t)'!G57/'JSO (t-1)'!G57-1),"")</f>
        <v/>
      </c>
      <c r="H57" s="266" t="str">
        <f>IFERROR(IF('JSO (t-1)'!H57=0,0,'JSO (t)'!H57/'JSO (t-1)'!H57-1),"")</f>
        <v/>
      </c>
      <c r="I57" s="266" t="str">
        <f>IFERROR(IF('JSO (t-1)'!I57=0,0,'JSO (t)'!I57/'JSO (t-1)'!I57-1),"")</f>
        <v/>
      </c>
      <c r="J57" s="266" t="str">
        <f>IFERROR(IF('JSO (t-1)'!J57=0,0,'JSO (t)'!J57/'JSO (t-1)'!J57-1),"")</f>
        <v/>
      </c>
      <c r="K57" s="266" t="str">
        <f>IFERROR(IF('JSO (t-1)'!K57=0,0,'JSO (t)'!K57/'JSO (t-1)'!K57-1),"")</f>
        <v/>
      </c>
      <c r="L57" s="266" t="str">
        <f>IFERROR(IF('JSO (t-1)'!L57=0,0,'JSO (t)'!L57/'JSO (t-1)'!L57-1),"")</f>
        <v/>
      </c>
      <c r="M57" s="266" t="str">
        <f>IFERROR(IF('JSO (t-1)'!M57=0,0,'JSO (t)'!M57/'JSO (t-1)'!M57-1),"")</f>
        <v/>
      </c>
      <c r="N57" s="266" t="str">
        <f>IFERROR(IF('JSO (t-1)'!N57=0,0,'JSO (t)'!N57/'JSO (t-1)'!N57-1),"")</f>
        <v/>
      </c>
      <c r="O57" s="266" t="str">
        <f>IFERROR(IF('JSO (t-1)'!O57=0,0,'JSO (t)'!O57/'JSO (t-1)'!O57-1),"")</f>
        <v/>
      </c>
      <c r="P57" s="266" t="str">
        <f>IFERROR(IF('JSO (t-1)'!P57=0,0,'JSO (t)'!P57/'JSO (t-1)'!P57-1),"")</f>
        <v/>
      </c>
      <c r="Q57" s="266" t="str">
        <f>IFERROR(IF('JSO (t-1)'!Q57=0,0,'JSO (t)'!Q57/'JSO (t-1)'!Q57-1),"")</f>
        <v/>
      </c>
      <c r="R57" s="266" t="str">
        <f>IFERROR(IF('JSO (t-1)'!R57=0,0,'JSO (t)'!R57/'JSO (t-1)'!R57-1),"")</f>
        <v/>
      </c>
      <c r="S57" s="266" t="str">
        <f>IFERROR(IF('JSO (t-1)'!S57=0,0,'JSO (t)'!S57/'JSO (t-1)'!S57-1),"")</f>
        <v/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 t="str">
        <f>IFERROR(IF('JSO (t-1)'!G58=0,0,'JSO (t)'!G58/'JSO (t-1)'!G58-1),"")</f>
        <v/>
      </c>
      <c r="H58" s="266" t="str">
        <f>IFERROR(IF('JSO (t-1)'!H58=0,0,'JSO (t)'!H58/'JSO (t-1)'!H58-1),"")</f>
        <v/>
      </c>
      <c r="I58" s="266" t="str">
        <f>IFERROR(IF('JSO (t-1)'!I58=0,0,'JSO (t)'!I58/'JSO (t-1)'!I58-1),"")</f>
        <v/>
      </c>
      <c r="J58" s="266" t="str">
        <f>IFERROR(IF('JSO (t-1)'!J58=0,0,'JSO (t)'!J58/'JSO (t-1)'!J58-1),"")</f>
        <v/>
      </c>
      <c r="K58" s="266" t="str">
        <f>IFERROR(IF('JSO (t-1)'!K58=0,0,'JSO (t)'!K58/'JSO (t-1)'!K58-1),"")</f>
        <v/>
      </c>
      <c r="L58" s="266" t="str">
        <f>IFERROR(IF('JSO (t-1)'!L58=0,0,'JSO (t)'!L58/'JSO (t-1)'!L58-1),"")</f>
        <v/>
      </c>
      <c r="M58" s="266" t="str">
        <f>IFERROR(IF('JSO (t-1)'!M58=0,0,'JSO (t)'!M58/'JSO (t-1)'!M58-1),"")</f>
        <v/>
      </c>
      <c r="N58" s="266" t="str">
        <f>IFERROR(IF('JSO (t-1)'!N58=0,0,'JSO (t)'!N58/'JSO (t-1)'!N58-1),"")</f>
        <v/>
      </c>
      <c r="O58" s="266" t="str">
        <f>IFERROR(IF('JSO (t-1)'!O58=0,0,'JSO (t)'!O58/'JSO (t-1)'!O58-1),"")</f>
        <v/>
      </c>
      <c r="P58" s="266" t="str">
        <f>IFERROR(IF('JSO (t-1)'!P58=0,0,'JSO (t)'!P58/'JSO (t-1)'!P58-1),"")</f>
        <v/>
      </c>
      <c r="Q58" s="266" t="str">
        <f>IFERROR(IF('JSO (t-1)'!Q58=0,0,'JSO (t)'!Q58/'JSO (t-1)'!Q58-1),"")</f>
        <v/>
      </c>
      <c r="R58" s="266" t="str">
        <f>IFERROR(IF('JSO (t-1)'!R58=0,0,'JSO (t)'!R58/'JSO (t-1)'!R58-1),"")</f>
        <v/>
      </c>
      <c r="S58" s="266" t="str">
        <f>IFERROR(IF('JSO (t-1)'!S58=0,0,'JSO (t)'!S58/'JSO (t-1)'!S58-1),"")</f>
        <v/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 t="str">
        <f>IFERROR(IF('JSO (t-1)'!G59=0,0,'JSO (t)'!G59/'JSO (t-1)'!G59-1),"")</f>
        <v/>
      </c>
      <c r="H59" s="266" t="str">
        <f>IFERROR(IF('JSO (t-1)'!H59=0,0,'JSO (t)'!H59/'JSO (t-1)'!H59-1),"")</f>
        <v/>
      </c>
      <c r="I59" s="266" t="str">
        <f>IFERROR(IF('JSO (t-1)'!I59=0,0,'JSO (t)'!I59/'JSO (t-1)'!I59-1),"")</f>
        <v/>
      </c>
      <c r="J59" s="266" t="str">
        <f>IFERROR(IF('JSO (t-1)'!J59=0,0,'JSO (t)'!J59/'JSO (t-1)'!J59-1),"")</f>
        <v/>
      </c>
      <c r="K59" s="266" t="str">
        <f>IFERROR(IF('JSO (t-1)'!K59=0,0,'JSO (t)'!K59/'JSO (t-1)'!K59-1),"")</f>
        <v/>
      </c>
      <c r="L59" s="266" t="str">
        <f>IFERROR(IF('JSO (t-1)'!L59=0,0,'JSO (t)'!L59/'JSO (t-1)'!L59-1),"")</f>
        <v/>
      </c>
      <c r="M59" s="266" t="str">
        <f>IFERROR(IF('JSO (t-1)'!M59=0,0,'JSO (t)'!M59/'JSO (t-1)'!M59-1),"")</f>
        <v/>
      </c>
      <c r="N59" s="266" t="str">
        <f>IFERROR(IF('JSO (t-1)'!N59=0,0,'JSO (t)'!N59/'JSO (t-1)'!N59-1),"")</f>
        <v/>
      </c>
      <c r="O59" s="266" t="str">
        <f>IFERROR(IF('JSO (t-1)'!O59=0,0,'JSO (t)'!O59/'JSO (t-1)'!O59-1),"")</f>
        <v/>
      </c>
      <c r="P59" s="266" t="str">
        <f>IFERROR(IF('JSO (t-1)'!P59=0,0,'JSO (t)'!P59/'JSO (t-1)'!P59-1),"")</f>
        <v/>
      </c>
      <c r="Q59" s="266" t="str">
        <f>IFERROR(IF('JSO (t-1)'!Q59=0,0,'JSO (t)'!Q59/'JSO (t-1)'!Q59-1),"")</f>
        <v/>
      </c>
      <c r="R59" s="266" t="str">
        <f>IFERROR(IF('JSO (t-1)'!R59=0,0,'JSO (t)'!R59/'JSO (t-1)'!R59-1),"")</f>
        <v/>
      </c>
      <c r="S59" s="266" t="str">
        <f>IFERROR(IF('JSO (t-1)'!S59=0,0,'JSO (t)'!S59/'JSO (t-1)'!S59-1),"")</f>
        <v/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 t="str">
        <f>IFERROR(IF('JSO (t-1)'!G60=0,0,'JSO (t)'!G60/'JSO (t-1)'!G60-1),"")</f>
        <v/>
      </c>
      <c r="H60" s="266" t="str">
        <f>IFERROR(IF('JSO (t-1)'!H60=0,0,'JSO (t)'!H60/'JSO (t-1)'!H60-1),"")</f>
        <v/>
      </c>
      <c r="I60" s="266" t="str">
        <f>IFERROR(IF('JSO (t-1)'!I60=0,0,'JSO (t)'!I60/'JSO (t-1)'!I60-1),"")</f>
        <v/>
      </c>
      <c r="J60" s="266" t="str">
        <f>IFERROR(IF('JSO (t-1)'!J60=0,0,'JSO (t)'!J60/'JSO (t-1)'!J60-1),"")</f>
        <v/>
      </c>
      <c r="K60" s="266" t="str">
        <f>IFERROR(IF('JSO (t-1)'!K60=0,0,'JSO (t)'!K60/'JSO (t-1)'!K60-1),"")</f>
        <v/>
      </c>
      <c r="L60" s="266" t="str">
        <f>IFERROR(IF('JSO (t-1)'!L60=0,0,'JSO (t)'!L60/'JSO (t-1)'!L60-1),"")</f>
        <v/>
      </c>
      <c r="M60" s="266" t="str">
        <f>IFERROR(IF('JSO (t-1)'!M60=0,0,'JSO (t)'!M60/'JSO (t-1)'!M60-1),"")</f>
        <v/>
      </c>
      <c r="N60" s="266" t="str">
        <f>IFERROR(IF('JSO (t-1)'!N60=0,0,'JSO (t)'!N60/'JSO (t-1)'!N60-1),"")</f>
        <v/>
      </c>
      <c r="O60" s="266" t="str">
        <f>IFERROR(IF('JSO (t-1)'!O60=0,0,'JSO (t)'!O60/'JSO (t-1)'!O60-1),"")</f>
        <v/>
      </c>
      <c r="P60" s="266" t="str">
        <f>IFERROR(IF('JSO (t-1)'!P60=0,0,'JSO (t)'!P60/'JSO (t-1)'!P60-1),"")</f>
        <v/>
      </c>
      <c r="Q60" s="266" t="str">
        <f>IFERROR(IF('JSO (t-1)'!Q60=0,0,'JSO (t)'!Q60/'JSO (t-1)'!Q60-1),"")</f>
        <v/>
      </c>
      <c r="R60" s="266" t="str">
        <f>IFERROR(IF('JSO (t-1)'!R60=0,0,'JSO (t)'!R60/'JSO (t-1)'!R60-1),"")</f>
        <v/>
      </c>
      <c r="S60" s="266" t="str">
        <f>IFERROR(IF('JSO (t-1)'!S60=0,0,'JSO (t)'!S60/'JSO (t-1)'!S60-1),"")</f>
        <v/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 t="str">
        <f>IFERROR(IF('JSO (t-1)'!G61=0,0,'JSO (t)'!G61/'JSO (t-1)'!G61-1),"")</f>
        <v/>
      </c>
      <c r="H61" s="266" t="str">
        <f>IFERROR(IF('JSO (t-1)'!H61=0,0,'JSO (t)'!H61/'JSO (t-1)'!H61-1),"")</f>
        <v/>
      </c>
      <c r="I61" s="266" t="str">
        <f>IFERROR(IF('JSO (t-1)'!I61=0,0,'JSO (t)'!I61/'JSO (t-1)'!I61-1),"")</f>
        <v/>
      </c>
      <c r="J61" s="266" t="str">
        <f>IFERROR(IF('JSO (t-1)'!J61=0,0,'JSO (t)'!J61/'JSO (t-1)'!J61-1),"")</f>
        <v/>
      </c>
      <c r="K61" s="266" t="str">
        <f>IFERROR(IF('JSO (t-1)'!K61=0,0,'JSO (t)'!K61/'JSO (t-1)'!K61-1),"")</f>
        <v/>
      </c>
      <c r="L61" s="266" t="str">
        <f>IFERROR(IF('JSO (t-1)'!L61=0,0,'JSO (t)'!L61/'JSO (t-1)'!L61-1),"")</f>
        <v/>
      </c>
      <c r="M61" s="266" t="str">
        <f>IFERROR(IF('JSO (t-1)'!M61=0,0,'JSO (t)'!M61/'JSO (t-1)'!M61-1),"")</f>
        <v/>
      </c>
      <c r="N61" s="266" t="str">
        <f>IFERROR(IF('JSO (t-1)'!N61=0,0,'JSO (t)'!N61/'JSO (t-1)'!N61-1),"")</f>
        <v/>
      </c>
      <c r="O61" s="266" t="str">
        <f>IFERROR(IF('JSO (t-1)'!O61=0,0,'JSO (t)'!O61/'JSO (t-1)'!O61-1),"")</f>
        <v/>
      </c>
      <c r="P61" s="266" t="str">
        <f>IFERROR(IF('JSO (t-1)'!P61=0,0,'JSO (t)'!P61/'JSO (t-1)'!P61-1),"")</f>
        <v/>
      </c>
      <c r="Q61" s="266" t="str">
        <f>IFERROR(IF('JSO (t-1)'!Q61=0,0,'JSO (t)'!Q61/'JSO (t-1)'!Q61-1),"")</f>
        <v/>
      </c>
      <c r="R61" s="266" t="str">
        <f>IFERROR(IF('JSO (t-1)'!R61=0,0,'JSO (t)'!R61/'JSO (t-1)'!R61-1),"")</f>
        <v/>
      </c>
      <c r="S61" s="266" t="str">
        <f>IFERROR(IF('JSO (t-1)'!S61=0,0,'JSO (t)'!S61/'JSO (t-1)'!S61-1),"")</f>
        <v/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 t="str">
        <f>IFERROR(IF('JSO (t-1)'!G62=0,0,'JSO (t)'!G62/'JSO (t-1)'!G62-1),"")</f>
        <v/>
      </c>
      <c r="H62" s="266" t="str">
        <f>IFERROR(IF('JSO (t-1)'!H62=0,0,'JSO (t)'!H62/'JSO (t-1)'!H62-1),"")</f>
        <v/>
      </c>
      <c r="I62" s="266" t="str">
        <f>IFERROR(IF('JSO (t-1)'!I62=0,0,'JSO (t)'!I62/'JSO (t-1)'!I62-1),"")</f>
        <v/>
      </c>
      <c r="J62" s="266" t="str">
        <f>IFERROR(IF('JSO (t-1)'!J62=0,0,'JSO (t)'!J62/'JSO (t-1)'!J62-1),"")</f>
        <v/>
      </c>
      <c r="K62" s="266" t="str">
        <f>IFERROR(IF('JSO (t-1)'!K62=0,0,'JSO (t)'!K62/'JSO (t-1)'!K62-1),"")</f>
        <v/>
      </c>
      <c r="L62" s="266" t="str">
        <f>IFERROR(IF('JSO (t-1)'!L62=0,0,'JSO (t)'!L62/'JSO (t-1)'!L62-1),"")</f>
        <v/>
      </c>
      <c r="M62" s="266" t="str">
        <f>IFERROR(IF('JSO (t-1)'!M62=0,0,'JSO (t)'!M62/'JSO (t-1)'!M62-1),"")</f>
        <v/>
      </c>
      <c r="N62" s="266" t="str">
        <f>IFERROR(IF('JSO (t-1)'!N62=0,0,'JSO (t)'!N62/'JSO (t-1)'!N62-1),"")</f>
        <v/>
      </c>
      <c r="O62" s="266" t="str">
        <f>IFERROR(IF('JSO (t-1)'!O62=0,0,'JSO (t)'!O62/'JSO (t-1)'!O62-1),"")</f>
        <v/>
      </c>
      <c r="P62" s="266" t="str">
        <f>IFERROR(IF('JSO (t-1)'!P62=0,0,'JSO (t)'!P62/'JSO (t-1)'!P62-1),"")</f>
        <v/>
      </c>
      <c r="Q62" s="266" t="str">
        <f>IFERROR(IF('JSO (t-1)'!Q62=0,0,'JSO (t)'!Q62/'JSO (t-1)'!Q62-1),"")</f>
        <v/>
      </c>
      <c r="R62" s="266" t="str">
        <f>IFERROR(IF('JSO (t-1)'!R62=0,0,'JSO (t)'!R62/'JSO (t-1)'!R62-1),"")</f>
        <v/>
      </c>
      <c r="S62" s="266" t="str">
        <f>IFERROR(IF('JSO (t-1)'!S62=0,0,'JSO (t)'!S62/'JSO (t-1)'!S62-1),"")</f>
        <v/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 t="str">
        <f>IFERROR(IF('JSO (t-1)'!G63=0,0,'JSO (t)'!G63/'JSO (t-1)'!G63-1),"")</f>
        <v/>
      </c>
      <c r="H63" s="266" t="str">
        <f>IFERROR(IF('JSO (t-1)'!H63=0,0,'JSO (t)'!H63/'JSO (t-1)'!H63-1),"")</f>
        <v/>
      </c>
      <c r="I63" s="266" t="str">
        <f>IFERROR(IF('JSO (t-1)'!I63=0,0,'JSO (t)'!I63/'JSO (t-1)'!I63-1),"")</f>
        <v/>
      </c>
      <c r="J63" s="266" t="str">
        <f>IFERROR(IF('JSO (t-1)'!J63=0,0,'JSO (t)'!J63/'JSO (t-1)'!J63-1),"")</f>
        <v/>
      </c>
      <c r="K63" s="266" t="str">
        <f>IFERROR(IF('JSO (t-1)'!K63=0,0,'JSO (t)'!K63/'JSO (t-1)'!K63-1),"")</f>
        <v/>
      </c>
      <c r="L63" s="266" t="str">
        <f>IFERROR(IF('JSO (t-1)'!L63=0,0,'JSO (t)'!L63/'JSO (t-1)'!L63-1),"")</f>
        <v/>
      </c>
      <c r="M63" s="266" t="str">
        <f>IFERROR(IF('JSO (t-1)'!M63=0,0,'JSO (t)'!M63/'JSO (t-1)'!M63-1),"")</f>
        <v/>
      </c>
      <c r="N63" s="266" t="str">
        <f>IFERROR(IF('JSO (t-1)'!N63=0,0,'JSO (t)'!N63/'JSO (t-1)'!N63-1),"")</f>
        <v/>
      </c>
      <c r="O63" s="266" t="str">
        <f>IFERROR(IF('JSO (t-1)'!O63=0,0,'JSO (t)'!O63/'JSO (t-1)'!O63-1),"")</f>
        <v/>
      </c>
      <c r="P63" s="266" t="str">
        <f>IFERROR(IF('JSO (t-1)'!P63=0,0,'JSO (t)'!P63/'JSO (t-1)'!P63-1),"")</f>
        <v/>
      </c>
      <c r="Q63" s="266" t="str">
        <f>IFERROR(IF('JSO (t-1)'!Q63=0,0,'JSO (t)'!Q63/'JSO (t-1)'!Q63-1),"")</f>
        <v/>
      </c>
      <c r="R63" s="266" t="str">
        <f>IFERROR(IF('JSO (t-1)'!R63=0,0,'JSO (t)'!R63/'JSO (t-1)'!R63-1),"")</f>
        <v/>
      </c>
      <c r="S63" s="266" t="str">
        <f>IFERROR(IF('JSO (t-1)'!S63=0,0,'JSO (t)'!S63/'JSO (t-1)'!S63-1),"")</f>
        <v/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 t="str">
        <f>IFERROR(IF('JSO (t-1)'!G64=0,0,'JSO (t)'!G64/'JSO (t-1)'!G64-1),"")</f>
        <v/>
      </c>
      <c r="H64" s="266" t="str">
        <f>IFERROR(IF('JSO (t-1)'!H64=0,0,'JSO (t)'!H64/'JSO (t-1)'!H64-1),"")</f>
        <v/>
      </c>
      <c r="I64" s="266" t="str">
        <f>IFERROR(IF('JSO (t-1)'!I64=0,0,'JSO (t)'!I64/'JSO (t-1)'!I64-1),"")</f>
        <v/>
      </c>
      <c r="J64" s="266" t="str">
        <f>IFERROR(IF('JSO (t-1)'!J64=0,0,'JSO (t)'!J64/'JSO (t-1)'!J64-1),"")</f>
        <v/>
      </c>
      <c r="K64" s="266" t="str">
        <f>IFERROR(IF('JSO (t-1)'!K64=0,0,'JSO (t)'!K64/'JSO (t-1)'!K64-1),"")</f>
        <v/>
      </c>
      <c r="L64" s="266" t="str">
        <f>IFERROR(IF('JSO (t-1)'!L64=0,0,'JSO (t)'!L64/'JSO (t-1)'!L64-1),"")</f>
        <v/>
      </c>
      <c r="M64" s="266" t="str">
        <f>IFERROR(IF('JSO (t-1)'!M64=0,0,'JSO (t)'!M64/'JSO (t-1)'!M64-1),"")</f>
        <v/>
      </c>
      <c r="N64" s="266" t="str">
        <f>IFERROR(IF('JSO (t-1)'!N64=0,0,'JSO (t)'!N64/'JSO (t-1)'!N64-1),"")</f>
        <v/>
      </c>
      <c r="O64" s="266" t="str">
        <f>IFERROR(IF('JSO (t-1)'!O64=0,0,'JSO (t)'!O64/'JSO (t-1)'!O64-1),"")</f>
        <v/>
      </c>
      <c r="P64" s="266" t="str">
        <f>IFERROR(IF('JSO (t-1)'!P64=0,0,'JSO (t)'!P64/'JSO (t-1)'!P64-1),"")</f>
        <v/>
      </c>
      <c r="Q64" s="266" t="str">
        <f>IFERROR(IF('JSO (t-1)'!Q64=0,0,'JSO (t)'!Q64/'JSO (t-1)'!Q64-1),"")</f>
        <v/>
      </c>
      <c r="R64" s="266" t="str">
        <f>IFERROR(IF('JSO (t-1)'!R64=0,0,'JSO (t)'!R64/'JSO (t-1)'!R64-1),"")</f>
        <v/>
      </c>
      <c r="S64" s="266" t="str">
        <f>IFERROR(IF('JSO (t-1)'!S64=0,0,'JSO (t)'!S64/'JSO (t-1)'!S64-1),"")</f>
        <v/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>
        <f>IFERROR(IF('JSO (t-1)'!G65=0,0,'JSO (t)'!G65/'JSO (t-1)'!G65-1),"")</f>
        <v>0</v>
      </c>
      <c r="H65" s="266">
        <f>IFERROR(IF('JSO (t-1)'!H65=0,0,'JSO (t)'!H65/'JSO (t-1)'!H65-1),"")</f>
        <v>0</v>
      </c>
      <c r="I65" s="266">
        <f>IFERROR(IF('JSO (t-1)'!I65=0,0,'JSO (t)'!I65/'JSO (t-1)'!I65-1),"")</f>
        <v>0</v>
      </c>
      <c r="J65" s="266">
        <f>IFERROR(IF('JSO (t-1)'!J65=0,0,'JSO (t)'!J65/'JSO (t-1)'!J65-1),"")</f>
        <v>0</v>
      </c>
      <c r="K65" s="266">
        <f>IFERROR(IF('JSO (t-1)'!K65=0,0,'JSO (t)'!K65/'JSO (t-1)'!K65-1),"")</f>
        <v>0</v>
      </c>
      <c r="L65" s="266">
        <f>IFERROR(IF('JSO (t-1)'!L65=0,0,'JSO (t)'!L65/'JSO (t-1)'!L65-1),"")</f>
        <v>0</v>
      </c>
      <c r="M65" s="266">
        <f>IFERROR(IF('JSO (t-1)'!M65=0,0,'JSO (t)'!M65/'JSO (t-1)'!M65-1),"")</f>
        <v>0</v>
      </c>
      <c r="N65" s="266">
        <f>IFERROR(IF('JSO (t-1)'!N65=0,0,'JSO (t)'!N65/'JSO (t-1)'!N65-1),"")</f>
        <v>0</v>
      </c>
      <c r="O65" s="266">
        <f>IFERROR(IF('JSO (t-1)'!O65=0,0,'JSO (t)'!O65/'JSO (t-1)'!O65-1),"")</f>
        <v>0</v>
      </c>
      <c r="P65" s="266">
        <f>IFERROR(IF('JSO (t-1)'!P65=0,0,'JSO (t)'!P65/'JSO (t-1)'!P65-1),"")</f>
        <v>0</v>
      </c>
      <c r="Q65" s="266">
        <f>IFERROR(IF('JSO (t-1)'!Q65=0,0,'JSO (t)'!Q65/'JSO (t-1)'!Q65-1),"")</f>
        <v>0</v>
      </c>
      <c r="R65" s="266">
        <f>IFERROR(IF('JSO (t-1)'!R65=0,0,'JSO (t)'!R65/'JSO (t-1)'!R65-1),"")</f>
        <v>0</v>
      </c>
      <c r="S65" s="266">
        <f>IFERROR(IF('JSO (t-1)'!S65=0,0,'JSO (t)'!S65/'JSO (t-1)'!S65-1),"")</f>
        <v>0</v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>
        <f>IFERROR(IF('JSO (t-1)'!G66=0,0,'JSO (t)'!G66/'JSO (t-1)'!G66-1),"")</f>
        <v>0</v>
      </c>
      <c r="H66" s="266">
        <f>IFERROR(IF('JSO (t-1)'!H66=0,0,'JSO (t)'!H66/'JSO (t-1)'!H66-1),"")</f>
        <v>0</v>
      </c>
      <c r="I66" s="266">
        <f>IFERROR(IF('JSO (t-1)'!I66=0,0,'JSO (t)'!I66/'JSO (t-1)'!I66-1),"")</f>
        <v>0</v>
      </c>
      <c r="J66" s="266">
        <f>IFERROR(IF('JSO (t-1)'!J66=0,0,'JSO (t)'!J66/'JSO (t-1)'!J66-1),"")</f>
        <v>0</v>
      </c>
      <c r="K66" s="266">
        <f>IFERROR(IF('JSO (t-1)'!K66=0,0,'JSO (t)'!K66/'JSO (t-1)'!K66-1),"")</f>
        <v>0</v>
      </c>
      <c r="L66" s="266">
        <f>IFERROR(IF('JSO (t-1)'!L66=0,0,'JSO (t)'!L66/'JSO (t-1)'!L66-1),"")</f>
        <v>0</v>
      </c>
      <c r="M66" s="266">
        <f>IFERROR(IF('JSO (t-1)'!M66=0,0,'JSO (t)'!M66/'JSO (t-1)'!M66-1),"")</f>
        <v>0</v>
      </c>
      <c r="N66" s="266">
        <f>IFERROR(IF('JSO (t-1)'!N66=0,0,'JSO (t)'!N66/'JSO (t-1)'!N66-1),"")</f>
        <v>0</v>
      </c>
      <c r="O66" s="266">
        <f>IFERROR(IF('JSO (t-1)'!O66=0,0,'JSO (t)'!O66/'JSO (t-1)'!O66-1),"")</f>
        <v>0</v>
      </c>
      <c r="P66" s="266">
        <f>IFERROR(IF('JSO (t-1)'!P66=0,0,'JSO (t)'!P66/'JSO (t-1)'!P66-1),"")</f>
        <v>0</v>
      </c>
      <c r="Q66" s="266">
        <f>IFERROR(IF('JSO (t-1)'!Q66=0,0,'JSO (t)'!Q66/'JSO (t-1)'!Q66-1),"")</f>
        <v>0</v>
      </c>
      <c r="R66" s="266">
        <f>IFERROR(IF('JSO (t-1)'!R66=0,0,'JSO (t)'!R66/'JSO (t-1)'!R66-1),"")</f>
        <v>0</v>
      </c>
      <c r="S66" s="266">
        <f>IFERROR(IF('JSO (t-1)'!S66=0,0,'JSO (t)'!S66/'JSO (t-1)'!S66-1),"")</f>
        <v>0</v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 t="str">
        <f>IFERROR(IF('JSO (t-1)'!G68=0,0,'JSO (t)'!G68/'JSO (t-1)'!G68-1),"")</f>
        <v/>
      </c>
      <c r="H68" s="266" t="str">
        <f>IFERROR(IF('JSO (t-1)'!H68=0,0,'JSO (t)'!H68/'JSO (t-1)'!H68-1),"")</f>
        <v/>
      </c>
      <c r="I68" s="266" t="str">
        <f>IFERROR(IF('JSO (t-1)'!I68=0,0,'JSO (t)'!I68/'JSO (t-1)'!I68-1),"")</f>
        <v/>
      </c>
      <c r="J68" s="266" t="str">
        <f>IFERROR(IF('JSO (t-1)'!J68=0,0,'JSO (t)'!J68/'JSO (t-1)'!J68-1),"")</f>
        <v/>
      </c>
      <c r="K68" s="266" t="str">
        <f>IFERROR(IF('JSO (t-1)'!K68=0,0,'JSO (t)'!K68/'JSO (t-1)'!K68-1),"")</f>
        <v/>
      </c>
      <c r="L68" s="266" t="str">
        <f>IFERROR(IF('JSO (t-1)'!L68=0,0,'JSO (t)'!L68/'JSO (t-1)'!L68-1),"")</f>
        <v/>
      </c>
      <c r="M68" s="266" t="str">
        <f>IFERROR(IF('JSO (t-1)'!M68=0,0,'JSO (t)'!M68/'JSO (t-1)'!M68-1),"")</f>
        <v/>
      </c>
      <c r="N68" s="266" t="str">
        <f>IFERROR(IF('JSO (t-1)'!N68=0,0,'JSO (t)'!N68/'JSO (t-1)'!N68-1),"")</f>
        <v/>
      </c>
      <c r="O68" s="266" t="str">
        <f>IFERROR(IF('JSO (t-1)'!O68=0,0,'JSO (t)'!O68/'JSO (t-1)'!O68-1),"")</f>
        <v/>
      </c>
      <c r="P68" s="266" t="str">
        <f>IFERROR(IF('JSO (t-1)'!P68=0,0,'JSO (t)'!P68/'JSO (t-1)'!P68-1),"")</f>
        <v/>
      </c>
      <c r="Q68" s="266" t="str">
        <f>IFERROR(IF('JSO (t-1)'!Q68=0,0,'JSO (t)'!Q68/'JSO (t-1)'!Q68-1),"")</f>
        <v/>
      </c>
      <c r="R68" s="266" t="str">
        <f>IFERROR(IF('JSO (t-1)'!R68=0,0,'JSO (t)'!R68/'JSO (t-1)'!R68-1),"")</f>
        <v/>
      </c>
      <c r="S68" s="266" t="str">
        <f>IFERROR(IF('JSO (t-1)'!S68=0,0,'JSO (t)'!S68/'JSO (t-1)'!S68-1),"")</f>
        <v/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 t="str">
        <f>IFERROR(IF('JSO (t-1)'!G69=0,0,'JSO (t)'!G69/'JSO (t-1)'!G69-1),"")</f>
        <v/>
      </c>
      <c r="H69" s="266" t="str">
        <f>IFERROR(IF('JSO (t-1)'!H69=0,0,'JSO (t)'!H69/'JSO (t-1)'!H69-1),"")</f>
        <v/>
      </c>
      <c r="I69" s="266" t="str">
        <f>IFERROR(IF('JSO (t-1)'!I69=0,0,'JSO (t)'!I69/'JSO (t-1)'!I69-1),"")</f>
        <v/>
      </c>
      <c r="J69" s="266" t="str">
        <f>IFERROR(IF('JSO (t-1)'!J69=0,0,'JSO (t)'!J69/'JSO (t-1)'!J69-1),"")</f>
        <v/>
      </c>
      <c r="K69" s="266" t="str">
        <f>IFERROR(IF('JSO (t-1)'!K69=0,0,'JSO (t)'!K69/'JSO (t-1)'!K69-1),"")</f>
        <v/>
      </c>
      <c r="L69" s="266" t="str">
        <f>IFERROR(IF('JSO (t-1)'!L69=0,0,'JSO (t)'!L69/'JSO (t-1)'!L69-1),"")</f>
        <v/>
      </c>
      <c r="M69" s="266" t="str">
        <f>IFERROR(IF('JSO (t-1)'!M69=0,0,'JSO (t)'!M69/'JSO (t-1)'!M69-1),"")</f>
        <v/>
      </c>
      <c r="N69" s="266" t="str">
        <f>IFERROR(IF('JSO (t-1)'!N69=0,0,'JSO (t)'!N69/'JSO (t-1)'!N69-1),"")</f>
        <v/>
      </c>
      <c r="O69" s="266" t="str">
        <f>IFERROR(IF('JSO (t-1)'!O69=0,0,'JSO (t)'!O69/'JSO (t-1)'!O69-1),"")</f>
        <v/>
      </c>
      <c r="P69" s="266" t="str">
        <f>IFERROR(IF('JSO (t-1)'!P69=0,0,'JSO (t)'!P69/'JSO (t-1)'!P69-1),"")</f>
        <v/>
      </c>
      <c r="Q69" s="266" t="str">
        <f>IFERROR(IF('JSO (t-1)'!Q69=0,0,'JSO (t)'!Q69/'JSO (t-1)'!Q69-1),"")</f>
        <v/>
      </c>
      <c r="R69" s="266" t="str">
        <f>IFERROR(IF('JSO (t-1)'!R69=0,0,'JSO (t)'!R69/'JSO (t-1)'!R69-1),"")</f>
        <v/>
      </c>
      <c r="S69" s="266" t="str">
        <f>IFERROR(IF('JSO (t-1)'!S69=0,0,'JSO (t)'!S69/'JSO (t-1)'!S69-1),"")</f>
        <v/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 t="str">
        <f>IFERROR(IF('JSO (t-1)'!G70=0,0,'JSO (t)'!G70/'JSO (t-1)'!G70-1),"")</f>
        <v/>
      </c>
      <c r="H70" s="266" t="str">
        <f>IFERROR(IF('JSO (t-1)'!H70=0,0,'JSO (t)'!H70/'JSO (t-1)'!H70-1),"")</f>
        <v/>
      </c>
      <c r="I70" s="266" t="str">
        <f>IFERROR(IF('JSO (t-1)'!I70=0,0,'JSO (t)'!I70/'JSO (t-1)'!I70-1),"")</f>
        <v/>
      </c>
      <c r="J70" s="266" t="str">
        <f>IFERROR(IF('JSO (t-1)'!J70=0,0,'JSO (t)'!J70/'JSO (t-1)'!J70-1),"")</f>
        <v/>
      </c>
      <c r="K70" s="266" t="str">
        <f>IFERROR(IF('JSO (t-1)'!K70=0,0,'JSO (t)'!K70/'JSO (t-1)'!K70-1),"")</f>
        <v/>
      </c>
      <c r="L70" s="266" t="str">
        <f>IFERROR(IF('JSO (t-1)'!L70=0,0,'JSO (t)'!L70/'JSO (t-1)'!L70-1),"")</f>
        <v/>
      </c>
      <c r="M70" s="266" t="str">
        <f>IFERROR(IF('JSO (t-1)'!M70=0,0,'JSO (t)'!M70/'JSO (t-1)'!M70-1),"")</f>
        <v/>
      </c>
      <c r="N70" s="266" t="str">
        <f>IFERROR(IF('JSO (t-1)'!N70=0,0,'JSO (t)'!N70/'JSO (t-1)'!N70-1),"")</f>
        <v/>
      </c>
      <c r="O70" s="266" t="str">
        <f>IFERROR(IF('JSO (t-1)'!O70=0,0,'JSO (t)'!O70/'JSO (t-1)'!O70-1),"")</f>
        <v/>
      </c>
      <c r="P70" s="266" t="str">
        <f>IFERROR(IF('JSO (t-1)'!P70=0,0,'JSO (t)'!P70/'JSO (t-1)'!P70-1),"")</f>
        <v/>
      </c>
      <c r="Q70" s="266" t="str">
        <f>IFERROR(IF('JSO (t-1)'!Q70=0,0,'JSO (t)'!Q70/'JSO (t-1)'!Q70-1),"")</f>
        <v/>
      </c>
      <c r="R70" s="266" t="str">
        <f>IFERROR(IF('JSO (t-1)'!R70=0,0,'JSO (t)'!R70/'JSO (t-1)'!R70-1),"")</f>
        <v/>
      </c>
      <c r="S70" s="266" t="str">
        <f>IFERROR(IF('JSO (t-1)'!S70=0,0,'JSO (t)'!S70/'JSO (t-1)'!S70-1),"")</f>
        <v/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 t="str">
        <f>IFERROR(IF('JSO (t-1)'!G71=0,0,'JSO (t)'!G71/'JSO (t-1)'!G71-1),"")</f>
        <v/>
      </c>
      <c r="H71" s="266" t="str">
        <f>IFERROR(IF('JSO (t-1)'!H71=0,0,'JSO (t)'!H71/'JSO (t-1)'!H71-1),"")</f>
        <v/>
      </c>
      <c r="I71" s="266" t="str">
        <f>IFERROR(IF('JSO (t-1)'!I71=0,0,'JSO (t)'!I71/'JSO (t-1)'!I71-1),"")</f>
        <v/>
      </c>
      <c r="J71" s="266" t="str">
        <f>IFERROR(IF('JSO (t-1)'!J71=0,0,'JSO (t)'!J71/'JSO (t-1)'!J71-1),"")</f>
        <v/>
      </c>
      <c r="K71" s="266" t="str">
        <f>IFERROR(IF('JSO (t-1)'!K71=0,0,'JSO (t)'!K71/'JSO (t-1)'!K71-1),"")</f>
        <v/>
      </c>
      <c r="L71" s="266" t="str">
        <f>IFERROR(IF('JSO (t-1)'!L71=0,0,'JSO (t)'!L71/'JSO (t-1)'!L71-1),"")</f>
        <v/>
      </c>
      <c r="M71" s="266" t="str">
        <f>IFERROR(IF('JSO (t-1)'!M71=0,0,'JSO (t)'!M71/'JSO (t-1)'!M71-1),"")</f>
        <v/>
      </c>
      <c r="N71" s="266" t="str">
        <f>IFERROR(IF('JSO (t-1)'!N71=0,0,'JSO (t)'!N71/'JSO (t-1)'!N71-1),"")</f>
        <v/>
      </c>
      <c r="O71" s="266" t="str">
        <f>IFERROR(IF('JSO (t-1)'!O71=0,0,'JSO (t)'!O71/'JSO (t-1)'!O71-1),"")</f>
        <v/>
      </c>
      <c r="P71" s="266" t="str">
        <f>IFERROR(IF('JSO (t-1)'!P71=0,0,'JSO (t)'!P71/'JSO (t-1)'!P71-1),"")</f>
        <v/>
      </c>
      <c r="Q71" s="266" t="str">
        <f>IFERROR(IF('JSO (t-1)'!Q71=0,0,'JSO (t)'!Q71/'JSO (t-1)'!Q71-1),"")</f>
        <v/>
      </c>
      <c r="R71" s="266" t="str">
        <f>IFERROR(IF('JSO (t-1)'!R71=0,0,'JSO (t)'!R71/'JSO (t-1)'!R71-1),"")</f>
        <v/>
      </c>
      <c r="S71" s="266" t="str">
        <f>IFERROR(IF('JSO (t-1)'!S71=0,0,'JSO (t)'!S71/'JSO (t-1)'!S71-1),"")</f>
        <v/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>
        <f>IFERROR(IF('JSO (t-1)'!G72=0,0,'JSO (t)'!G72/'JSO (t-1)'!G72-1),"")</f>
        <v>0</v>
      </c>
      <c r="H72" s="266">
        <f>IFERROR(IF('JSO (t-1)'!H72=0,0,'JSO (t)'!H72/'JSO (t-1)'!H72-1),"")</f>
        <v>0</v>
      </c>
      <c r="I72" s="266">
        <f>IFERROR(IF('JSO (t-1)'!I72=0,0,'JSO (t)'!I72/'JSO (t-1)'!I72-1),"")</f>
        <v>0</v>
      </c>
      <c r="J72" s="266">
        <f>IFERROR(IF('JSO (t-1)'!J72=0,0,'JSO (t)'!J72/'JSO (t-1)'!J72-1),"")</f>
        <v>0</v>
      </c>
      <c r="K72" s="266">
        <f>IFERROR(IF('JSO (t-1)'!K72=0,0,'JSO (t)'!K72/'JSO (t-1)'!K72-1),"")</f>
        <v>0</v>
      </c>
      <c r="L72" s="266">
        <f>IFERROR(IF('JSO (t-1)'!L72=0,0,'JSO (t)'!L72/'JSO (t-1)'!L72-1),"")</f>
        <v>0</v>
      </c>
      <c r="M72" s="266">
        <f>IFERROR(IF('JSO (t-1)'!M72=0,0,'JSO (t)'!M72/'JSO (t-1)'!M72-1),"")</f>
        <v>0</v>
      </c>
      <c r="N72" s="266">
        <f>IFERROR(IF('JSO (t-1)'!N72=0,0,'JSO (t)'!N72/'JSO (t-1)'!N72-1),"")</f>
        <v>0</v>
      </c>
      <c r="O72" s="266">
        <f>IFERROR(IF('JSO (t-1)'!O72=0,0,'JSO (t)'!O72/'JSO (t-1)'!O72-1),"")</f>
        <v>0</v>
      </c>
      <c r="P72" s="266">
        <f>IFERROR(IF('JSO (t-1)'!P72=0,0,'JSO (t)'!P72/'JSO (t-1)'!P72-1),"")</f>
        <v>0</v>
      </c>
      <c r="Q72" s="266">
        <f>IFERROR(IF('JSO (t-1)'!Q72=0,0,'JSO (t)'!Q72/'JSO (t-1)'!Q72-1),"")</f>
        <v>0</v>
      </c>
      <c r="R72" s="266">
        <f>IFERROR(IF('JSO (t-1)'!R72=0,0,'JSO (t)'!R72/'JSO (t-1)'!R72-1),"")</f>
        <v>0</v>
      </c>
      <c r="S72" s="266">
        <f>IFERROR(IF('JSO (t-1)'!S72=0,0,'JSO (t)'!S72/'JSO (t-1)'!S72-1),"")</f>
        <v>0</v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>
        <f>IFERROR(IF('JSO (t-1)'!G73=0,0,'JSO (t)'!G73/'JSO (t-1)'!G73-1),"")</f>
        <v>0</v>
      </c>
      <c r="H73" s="266">
        <f>IFERROR(IF('JSO (t-1)'!H73=0,0,'JSO (t)'!H73/'JSO (t-1)'!H73-1),"")</f>
        <v>0</v>
      </c>
      <c r="I73" s="266">
        <f>IFERROR(IF('JSO (t-1)'!I73=0,0,'JSO (t)'!I73/'JSO (t-1)'!I73-1),"")</f>
        <v>0</v>
      </c>
      <c r="J73" s="266">
        <f>IFERROR(IF('JSO (t-1)'!J73=0,0,'JSO (t)'!J73/'JSO (t-1)'!J73-1),"")</f>
        <v>0</v>
      </c>
      <c r="K73" s="266">
        <f>IFERROR(IF('JSO (t-1)'!K73=0,0,'JSO (t)'!K73/'JSO (t-1)'!K73-1),"")</f>
        <v>0</v>
      </c>
      <c r="L73" s="266">
        <f>IFERROR(IF('JSO (t-1)'!L73=0,0,'JSO (t)'!L73/'JSO (t-1)'!L73-1),"")</f>
        <v>0</v>
      </c>
      <c r="M73" s="266">
        <f>IFERROR(IF('JSO (t-1)'!M73=0,0,'JSO (t)'!M73/'JSO (t-1)'!M73-1),"")</f>
        <v>0</v>
      </c>
      <c r="N73" s="266">
        <f>IFERROR(IF('JSO (t-1)'!N73=0,0,'JSO (t)'!N73/'JSO (t-1)'!N73-1),"")</f>
        <v>0</v>
      </c>
      <c r="O73" s="266">
        <f>IFERROR(IF('JSO (t-1)'!O73=0,0,'JSO (t)'!O73/'JSO (t-1)'!O73-1),"")</f>
        <v>0</v>
      </c>
      <c r="P73" s="266">
        <f>IFERROR(IF('JSO (t-1)'!P73=0,0,'JSO (t)'!P73/'JSO (t-1)'!P73-1),"")</f>
        <v>0</v>
      </c>
      <c r="Q73" s="266">
        <f>IFERROR(IF('JSO (t-1)'!Q73=0,0,'JSO (t)'!Q73/'JSO (t-1)'!Q73-1),"")</f>
        <v>0</v>
      </c>
      <c r="R73" s="266">
        <f>IFERROR(IF('JSO (t-1)'!R73=0,0,'JSO (t)'!R73/'JSO (t-1)'!R73-1),"")</f>
        <v>0</v>
      </c>
      <c r="S73" s="266">
        <f>IFERROR(IF('JSO (t-1)'!S73=0,0,'JSO (t)'!S73/'JSO (t-1)'!S73-1),"")</f>
        <v>0</v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 t="str">
        <f>IFERROR(IF('JSO (t-1)'!G75=0,0,'JSO (t)'!G75/'JSO (t-1)'!G75-1),"")</f>
        <v/>
      </c>
      <c r="H75" s="266" t="str">
        <f>IFERROR(IF('JSO (t-1)'!H75=0,0,'JSO (t)'!H75/'JSO (t-1)'!H75-1),"")</f>
        <v/>
      </c>
      <c r="I75" s="266" t="str">
        <f>IFERROR(IF('JSO (t-1)'!I75=0,0,'JSO (t)'!I75/'JSO (t-1)'!I75-1),"")</f>
        <v/>
      </c>
      <c r="J75" s="266" t="str">
        <f>IFERROR(IF('JSO (t-1)'!J75=0,0,'JSO (t)'!J75/'JSO (t-1)'!J75-1),"")</f>
        <v/>
      </c>
      <c r="K75" s="266" t="str">
        <f>IFERROR(IF('JSO (t-1)'!K75=0,0,'JSO (t)'!K75/'JSO (t-1)'!K75-1),"")</f>
        <v/>
      </c>
      <c r="L75" s="266" t="str">
        <f>IFERROR(IF('JSO (t-1)'!L75=0,0,'JSO (t)'!L75/'JSO (t-1)'!L75-1),"")</f>
        <v/>
      </c>
      <c r="M75" s="266" t="str">
        <f>IFERROR(IF('JSO (t-1)'!M75=0,0,'JSO (t)'!M75/'JSO (t-1)'!M75-1),"")</f>
        <v/>
      </c>
      <c r="N75" s="266" t="str">
        <f>IFERROR(IF('JSO (t-1)'!N75=0,0,'JSO (t)'!N75/'JSO (t-1)'!N75-1),"")</f>
        <v/>
      </c>
      <c r="O75" s="266" t="str">
        <f>IFERROR(IF('JSO (t-1)'!O75=0,0,'JSO (t)'!O75/'JSO (t-1)'!O75-1),"")</f>
        <v/>
      </c>
      <c r="P75" s="266" t="str">
        <f>IFERROR(IF('JSO (t-1)'!P75=0,0,'JSO (t)'!P75/'JSO (t-1)'!P75-1),"")</f>
        <v/>
      </c>
      <c r="Q75" s="266" t="str">
        <f>IFERROR(IF('JSO (t-1)'!Q75=0,0,'JSO (t)'!Q75/'JSO (t-1)'!Q75-1),"")</f>
        <v/>
      </c>
      <c r="R75" s="266" t="str">
        <f>IFERROR(IF('JSO (t-1)'!R75=0,0,'JSO (t)'!R75/'JSO (t-1)'!R75-1),"")</f>
        <v/>
      </c>
      <c r="S75" s="266" t="str">
        <f>IFERROR(IF('JSO (t-1)'!S75=0,0,'JSO (t)'!S75/'JSO (t-1)'!S75-1),"")</f>
        <v/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 t="str">
        <f>IFERROR(IF('JSO (t-1)'!G76=0,0,'JSO (t)'!G76/'JSO (t-1)'!G76-1),"")</f>
        <v/>
      </c>
      <c r="H76" s="266" t="str">
        <f>IFERROR(IF('JSO (t-1)'!H76=0,0,'JSO (t)'!H76/'JSO (t-1)'!H76-1),"")</f>
        <v/>
      </c>
      <c r="I76" s="266" t="str">
        <f>IFERROR(IF('JSO (t-1)'!I76=0,0,'JSO (t)'!I76/'JSO (t-1)'!I76-1),"")</f>
        <v/>
      </c>
      <c r="J76" s="266" t="str">
        <f>IFERROR(IF('JSO (t-1)'!J76=0,0,'JSO (t)'!J76/'JSO (t-1)'!J76-1),"")</f>
        <v/>
      </c>
      <c r="K76" s="266" t="str">
        <f>IFERROR(IF('JSO (t-1)'!K76=0,0,'JSO (t)'!K76/'JSO (t-1)'!K76-1),"")</f>
        <v/>
      </c>
      <c r="L76" s="266" t="str">
        <f>IFERROR(IF('JSO (t-1)'!L76=0,0,'JSO (t)'!L76/'JSO (t-1)'!L76-1),"")</f>
        <v/>
      </c>
      <c r="M76" s="266" t="str">
        <f>IFERROR(IF('JSO (t-1)'!M76=0,0,'JSO (t)'!M76/'JSO (t-1)'!M76-1),"")</f>
        <v/>
      </c>
      <c r="N76" s="266" t="str">
        <f>IFERROR(IF('JSO (t-1)'!N76=0,0,'JSO (t)'!N76/'JSO (t-1)'!N76-1),"")</f>
        <v/>
      </c>
      <c r="O76" s="266" t="str">
        <f>IFERROR(IF('JSO (t-1)'!O76=0,0,'JSO (t)'!O76/'JSO (t-1)'!O76-1),"")</f>
        <v/>
      </c>
      <c r="P76" s="266" t="str">
        <f>IFERROR(IF('JSO (t-1)'!P76=0,0,'JSO (t)'!P76/'JSO (t-1)'!P76-1),"")</f>
        <v/>
      </c>
      <c r="Q76" s="266" t="str">
        <f>IFERROR(IF('JSO (t-1)'!Q76=0,0,'JSO (t)'!Q76/'JSO (t-1)'!Q76-1),"")</f>
        <v/>
      </c>
      <c r="R76" s="266" t="str">
        <f>IFERROR(IF('JSO (t-1)'!R76=0,0,'JSO (t)'!R76/'JSO (t-1)'!R76-1),"")</f>
        <v/>
      </c>
      <c r="S76" s="266" t="str">
        <f>IFERROR(IF('JSO (t-1)'!S76=0,0,'JSO (t)'!S76/'JSO (t-1)'!S76-1),"")</f>
        <v/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 t="str">
        <f>IFERROR(IF('JSO (t-1)'!G77=0,0,'JSO (t)'!G77/'JSO (t-1)'!G77-1),"")</f>
        <v/>
      </c>
      <c r="H77" s="266" t="str">
        <f>IFERROR(IF('JSO (t-1)'!H77=0,0,'JSO (t)'!H77/'JSO (t-1)'!H77-1),"")</f>
        <v/>
      </c>
      <c r="I77" s="266" t="str">
        <f>IFERROR(IF('JSO (t-1)'!I77=0,0,'JSO (t)'!I77/'JSO (t-1)'!I77-1),"")</f>
        <v/>
      </c>
      <c r="J77" s="266" t="str">
        <f>IFERROR(IF('JSO (t-1)'!J77=0,0,'JSO (t)'!J77/'JSO (t-1)'!J77-1),"")</f>
        <v/>
      </c>
      <c r="K77" s="266" t="str">
        <f>IFERROR(IF('JSO (t-1)'!K77=0,0,'JSO (t)'!K77/'JSO (t-1)'!K77-1),"")</f>
        <v/>
      </c>
      <c r="L77" s="266" t="str">
        <f>IFERROR(IF('JSO (t-1)'!L77=0,0,'JSO (t)'!L77/'JSO (t-1)'!L77-1),"")</f>
        <v/>
      </c>
      <c r="M77" s="266" t="str">
        <f>IFERROR(IF('JSO (t-1)'!M77=0,0,'JSO (t)'!M77/'JSO (t-1)'!M77-1),"")</f>
        <v/>
      </c>
      <c r="N77" s="266" t="str">
        <f>IFERROR(IF('JSO (t-1)'!N77=0,0,'JSO (t)'!N77/'JSO (t-1)'!N77-1),"")</f>
        <v/>
      </c>
      <c r="O77" s="266" t="str">
        <f>IFERROR(IF('JSO (t-1)'!O77=0,0,'JSO (t)'!O77/'JSO (t-1)'!O77-1),"")</f>
        <v/>
      </c>
      <c r="P77" s="266" t="str">
        <f>IFERROR(IF('JSO (t-1)'!P77=0,0,'JSO (t)'!P77/'JSO (t-1)'!P77-1),"")</f>
        <v/>
      </c>
      <c r="Q77" s="266" t="str">
        <f>IFERROR(IF('JSO (t-1)'!Q77=0,0,'JSO (t)'!Q77/'JSO (t-1)'!Q77-1),"")</f>
        <v/>
      </c>
      <c r="R77" s="266" t="str">
        <f>IFERROR(IF('JSO (t-1)'!R77=0,0,'JSO (t)'!R77/'JSO (t-1)'!R77-1),"")</f>
        <v/>
      </c>
      <c r="S77" s="266" t="str">
        <f>IFERROR(IF('JSO (t-1)'!S77=0,0,'JSO (t)'!S77/'JSO (t-1)'!S77-1),"")</f>
        <v/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 t="str">
        <f>IFERROR(IF('JSO (t-1)'!G78=0,0,'JSO (t)'!G78/'JSO (t-1)'!G78-1),"")</f>
        <v/>
      </c>
      <c r="H78" s="266" t="str">
        <f>IFERROR(IF('JSO (t-1)'!H78=0,0,'JSO (t)'!H78/'JSO (t-1)'!H78-1),"")</f>
        <v/>
      </c>
      <c r="I78" s="266" t="str">
        <f>IFERROR(IF('JSO (t-1)'!I78=0,0,'JSO (t)'!I78/'JSO (t-1)'!I78-1),"")</f>
        <v/>
      </c>
      <c r="J78" s="266" t="str">
        <f>IFERROR(IF('JSO (t-1)'!J78=0,0,'JSO (t)'!J78/'JSO (t-1)'!J78-1),"")</f>
        <v/>
      </c>
      <c r="K78" s="266" t="str">
        <f>IFERROR(IF('JSO (t-1)'!K78=0,0,'JSO (t)'!K78/'JSO (t-1)'!K78-1),"")</f>
        <v/>
      </c>
      <c r="L78" s="266" t="str">
        <f>IFERROR(IF('JSO (t-1)'!L78=0,0,'JSO (t)'!L78/'JSO (t-1)'!L78-1),"")</f>
        <v/>
      </c>
      <c r="M78" s="266" t="str">
        <f>IFERROR(IF('JSO (t-1)'!M78=0,0,'JSO (t)'!M78/'JSO (t-1)'!M78-1),"")</f>
        <v/>
      </c>
      <c r="N78" s="266" t="str">
        <f>IFERROR(IF('JSO (t-1)'!N78=0,0,'JSO (t)'!N78/'JSO (t-1)'!N78-1),"")</f>
        <v/>
      </c>
      <c r="O78" s="266" t="str">
        <f>IFERROR(IF('JSO (t-1)'!O78=0,0,'JSO (t)'!O78/'JSO (t-1)'!O78-1),"")</f>
        <v/>
      </c>
      <c r="P78" s="266" t="str">
        <f>IFERROR(IF('JSO (t-1)'!P78=0,0,'JSO (t)'!P78/'JSO (t-1)'!P78-1),"")</f>
        <v/>
      </c>
      <c r="Q78" s="266" t="str">
        <f>IFERROR(IF('JSO (t-1)'!Q78=0,0,'JSO (t)'!Q78/'JSO (t-1)'!Q78-1),"")</f>
        <v/>
      </c>
      <c r="R78" s="266" t="str">
        <f>IFERROR(IF('JSO (t-1)'!R78=0,0,'JSO (t)'!R78/'JSO (t-1)'!R78-1),"")</f>
        <v/>
      </c>
      <c r="S78" s="266" t="str">
        <f>IFERROR(IF('JSO (t-1)'!S78=0,0,'JSO (t)'!S78/'JSO (t-1)'!S78-1),"")</f>
        <v/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IFERROR(IF('JSO (t-1)'!G79=0,0,'JSO (t)'!G79/'JSO (t-1)'!G79-1),"")</f>
        <v>0</v>
      </c>
      <c r="H79" s="266">
        <f>IFERROR(IF('JSO (t-1)'!H79=0,0,'JSO (t)'!H79/'JSO (t-1)'!H79-1),"")</f>
        <v>0</v>
      </c>
      <c r="I79" s="266">
        <f>IFERROR(IF('JSO (t-1)'!I79=0,0,'JSO (t)'!I79/'JSO (t-1)'!I79-1),"")</f>
        <v>0</v>
      </c>
      <c r="J79" s="266">
        <f>IFERROR(IF('JSO (t-1)'!J79=0,0,'JSO (t)'!J79/'JSO (t-1)'!J79-1),"")</f>
        <v>0</v>
      </c>
      <c r="K79" s="266">
        <f>IFERROR(IF('JSO (t-1)'!K79=0,0,'JSO (t)'!K79/'JSO (t-1)'!K79-1),"")</f>
        <v>0</v>
      </c>
      <c r="L79" s="266">
        <f>IFERROR(IF('JSO (t-1)'!L79=0,0,'JSO (t)'!L79/'JSO (t-1)'!L79-1),"")</f>
        <v>0</v>
      </c>
      <c r="M79" s="266">
        <f>IFERROR(IF('JSO (t-1)'!M79=0,0,'JSO (t)'!M79/'JSO (t-1)'!M79-1),"")</f>
        <v>0</v>
      </c>
      <c r="N79" s="266">
        <f>IFERROR(IF('JSO (t-1)'!N79=0,0,'JSO (t)'!N79/'JSO (t-1)'!N79-1),"")</f>
        <v>0</v>
      </c>
      <c r="O79" s="266">
        <f>IFERROR(IF('JSO (t-1)'!O79=0,0,'JSO (t)'!O79/'JSO (t-1)'!O79-1),"")</f>
        <v>0</v>
      </c>
      <c r="P79" s="266">
        <f>IFERROR(IF('JSO (t-1)'!P79=0,0,'JSO (t)'!P79/'JSO (t-1)'!P79-1),"")</f>
        <v>0</v>
      </c>
      <c r="Q79" s="266">
        <f>IFERROR(IF('JSO (t-1)'!Q79=0,0,'JSO (t)'!Q79/'JSO (t-1)'!Q79-1),"")</f>
        <v>0</v>
      </c>
      <c r="R79" s="266">
        <f>IFERROR(IF('JSO (t-1)'!R79=0,0,'JSO (t)'!R79/'JSO (t-1)'!R79-1),"")</f>
        <v>0</v>
      </c>
      <c r="S79" s="266">
        <f>IFERROR(IF('JSO (t-1)'!S79=0,0,'JSO (t)'!S79/'JSO (t-1)'!S79-1),"")</f>
        <v>0</v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>
        <f>IFERROR(IF('JSO (t-1)'!G80=0,0,'JSO (t)'!G80/'JSO (t-1)'!G80-1),"")</f>
        <v>0</v>
      </c>
      <c r="H80" s="266">
        <f>IFERROR(IF('JSO (t-1)'!H80=0,0,'JSO (t)'!H80/'JSO (t-1)'!H80-1),"")</f>
        <v>0</v>
      </c>
      <c r="I80" s="266">
        <f>IFERROR(IF('JSO (t-1)'!I80=0,0,'JSO (t)'!I80/'JSO (t-1)'!I80-1),"")</f>
        <v>0</v>
      </c>
      <c r="J80" s="266">
        <f>IFERROR(IF('JSO (t-1)'!J80=0,0,'JSO (t)'!J80/'JSO (t-1)'!J80-1),"")</f>
        <v>0</v>
      </c>
      <c r="K80" s="266">
        <f>IFERROR(IF('JSO (t-1)'!K80=0,0,'JSO (t)'!K80/'JSO (t-1)'!K80-1),"")</f>
        <v>0</v>
      </c>
      <c r="L80" s="266">
        <f>IFERROR(IF('JSO (t-1)'!L80=0,0,'JSO (t)'!L80/'JSO (t-1)'!L80-1),"")</f>
        <v>0</v>
      </c>
      <c r="M80" s="266">
        <f>IFERROR(IF('JSO (t-1)'!M80=0,0,'JSO (t)'!M80/'JSO (t-1)'!M80-1),"")</f>
        <v>0</v>
      </c>
      <c r="N80" s="266">
        <f>IFERROR(IF('JSO (t-1)'!N80=0,0,'JSO (t)'!N80/'JSO (t-1)'!N80-1),"")</f>
        <v>0</v>
      </c>
      <c r="O80" s="266">
        <f>IFERROR(IF('JSO (t-1)'!O80=0,0,'JSO (t)'!O80/'JSO (t-1)'!O80-1),"")</f>
        <v>0</v>
      </c>
      <c r="P80" s="266">
        <f>IFERROR(IF('JSO (t-1)'!P80=0,0,'JSO (t)'!P80/'JSO (t-1)'!P80-1),"")</f>
        <v>0</v>
      </c>
      <c r="Q80" s="266">
        <f>IFERROR(IF('JSO (t-1)'!Q80=0,0,'JSO (t)'!Q80/'JSO (t-1)'!Q80-1),"")</f>
        <v>0</v>
      </c>
      <c r="R80" s="266">
        <f>IFERROR(IF('JSO (t-1)'!R80=0,0,'JSO (t)'!R80/'JSO (t-1)'!R80-1),"")</f>
        <v>0</v>
      </c>
      <c r="S80" s="266">
        <f>IFERROR(IF('JSO (t-1)'!S80=0,0,'JSO (t)'!S80/'JSO (t-1)'!S80-1),"")</f>
        <v>0</v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170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59" priority="41" operator="equal">
      <formula>""</formula>
    </cfRule>
    <cfRule type="expression" dxfId="58" priority="42">
      <formula>$G$7=""</formula>
    </cfRule>
  </conditionalFormatting>
  <conditionalFormatting sqref="T15:W15">
    <cfRule type="cellIs" dxfId="57" priority="39" operator="equal">
      <formula>""</formula>
    </cfRule>
    <cfRule type="expression" dxfId="56" priority="40">
      <formula>$G$7=""</formula>
    </cfRule>
  </conditionalFormatting>
  <conditionalFormatting sqref="X15:AA15">
    <cfRule type="cellIs" dxfId="55" priority="37" operator="equal">
      <formula>""</formula>
    </cfRule>
    <cfRule type="expression" dxfId="54" priority="38">
      <formula>$G$7=""</formula>
    </cfRule>
  </conditionalFormatting>
  <conditionalFormatting sqref="G16:S28">
    <cfRule type="cellIs" dxfId="53" priority="35" operator="equal">
      <formula>""</formula>
    </cfRule>
    <cfRule type="expression" dxfId="52" priority="36">
      <formula>$G$7=""</formula>
    </cfRule>
  </conditionalFormatting>
  <conditionalFormatting sqref="T16:W28">
    <cfRule type="cellIs" dxfId="51" priority="33" operator="equal">
      <formula>""</formula>
    </cfRule>
    <cfRule type="expression" dxfId="50" priority="34">
      <formula>$G$7=""</formula>
    </cfRule>
  </conditionalFormatting>
  <conditionalFormatting sqref="X16:AA28">
    <cfRule type="cellIs" dxfId="49" priority="31" operator="equal">
      <formula>""</formula>
    </cfRule>
    <cfRule type="expression" dxfId="48" priority="32">
      <formula>$G$7=""</formula>
    </cfRule>
  </conditionalFormatting>
  <conditionalFormatting sqref="G30:S33">
    <cfRule type="cellIs" dxfId="47" priority="29" operator="equal">
      <formula>""</formula>
    </cfRule>
    <cfRule type="expression" dxfId="46" priority="30">
      <formula>$G$7=""</formula>
    </cfRule>
  </conditionalFormatting>
  <conditionalFormatting sqref="T30:W33">
    <cfRule type="cellIs" dxfId="45" priority="27" operator="equal">
      <formula>""</formula>
    </cfRule>
    <cfRule type="expression" dxfId="44" priority="28">
      <formula>$G$7=""</formula>
    </cfRule>
  </conditionalFormatting>
  <conditionalFormatting sqref="X30:AA33">
    <cfRule type="cellIs" dxfId="43" priority="25" operator="equal">
      <formula>""</formula>
    </cfRule>
    <cfRule type="expression" dxfId="42" priority="26">
      <formula>$G$7=""</formula>
    </cfRule>
  </conditionalFormatting>
  <conditionalFormatting sqref="G68:S73">
    <cfRule type="cellIs" dxfId="41" priority="11" operator="equal">
      <formula>""</formula>
    </cfRule>
    <cfRule type="expression" dxfId="40" priority="12">
      <formula>$G$7=""</formula>
    </cfRule>
  </conditionalFormatting>
  <conditionalFormatting sqref="T68:W73">
    <cfRule type="cellIs" dxfId="39" priority="9" operator="equal">
      <formula>""</formula>
    </cfRule>
    <cfRule type="expression" dxfId="38" priority="10">
      <formula>$G$7=""</formula>
    </cfRule>
  </conditionalFormatting>
  <conditionalFormatting sqref="X68:AA73">
    <cfRule type="cellIs" dxfId="37" priority="7" operator="equal">
      <formula>""</formula>
    </cfRule>
    <cfRule type="expression" dxfId="36" priority="8">
      <formula>$G$7=""</formula>
    </cfRule>
  </conditionalFormatting>
  <conditionalFormatting sqref="G75:S80">
    <cfRule type="cellIs" dxfId="35" priority="5" operator="equal">
      <formula>""</formula>
    </cfRule>
    <cfRule type="expression" dxfId="34" priority="6">
      <formula>$G$7=""</formula>
    </cfRule>
  </conditionalFormatting>
  <conditionalFormatting sqref="T75:W80">
    <cfRule type="cellIs" dxfId="33" priority="3" operator="equal">
      <formula>""</formula>
    </cfRule>
    <cfRule type="expression" dxfId="32" priority="4">
      <formula>$G$7=""</formula>
    </cfRule>
  </conditionalFormatting>
  <conditionalFormatting sqref="X75:AA80">
    <cfRule type="cellIs" dxfId="31" priority="1" operator="equal">
      <formula>""</formula>
    </cfRule>
    <cfRule type="expression" dxfId="30" priority="2">
      <formula>$G$7=""</formula>
    </cfRule>
  </conditionalFormatting>
  <dataValidations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pageSetUpPr fitToPage="1"/>
  </sheetPr>
  <dimension ref="A1:AA84"/>
  <sheetViews>
    <sheetView zoomScale="80" zoomScaleNormal="80" workbookViewId="0">
      <pane xSplit="4" ySplit="13" topLeftCell="E14" activePane="bottomRight" state="frozen"/>
      <selection activeCell="E24" sqref="E24"/>
      <selection pane="topRight" activeCell="E24" sqref="E24"/>
      <selection pane="bottomLeft" activeCell="E24" sqref="E24"/>
      <selection pane="bottomRight" activeCell="F9" sqref="F9"/>
    </sheetView>
  </sheetViews>
  <sheetFormatPr defaultRowHeight="12.75" x14ac:dyDescent="0.2"/>
  <cols>
    <col min="1" max="1" width="3.42578125" style="225" hidden="1" customWidth="1"/>
    <col min="2" max="2" width="2.7109375" style="225" customWidth="1"/>
    <col min="3" max="3" width="7.7109375" style="202" customWidth="1"/>
    <col min="4" max="4" width="38.7109375" style="202" customWidth="1"/>
    <col min="5" max="5" width="16.7109375" style="218" customWidth="1"/>
    <col min="6" max="6" width="10.7109375" style="218" customWidth="1"/>
    <col min="7" max="7" width="14" style="202" customWidth="1"/>
    <col min="8" max="27" width="10.140625" style="202" customWidth="1"/>
    <col min="28" max="28" width="1.7109375" style="203" customWidth="1"/>
    <col min="29" max="16384" width="9.140625" style="203"/>
  </cols>
  <sheetData>
    <row r="1" spans="1:27" s="225" customFormat="1" x14ac:dyDescent="0.2">
      <c r="C1" s="217"/>
      <c r="D1" s="217"/>
      <c r="E1" s="223"/>
      <c r="F1" s="22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25" customFormat="1" ht="12.75" hidden="1" customHeight="1" x14ac:dyDescent="0.2">
      <c r="C2" s="217"/>
      <c r="D2" s="217"/>
      <c r="E2" s="223"/>
      <c r="F2" s="223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25" customFormat="1" ht="12.75" hidden="1" customHeight="1" x14ac:dyDescent="0.2">
      <c r="C3" s="217"/>
      <c r="D3" s="217"/>
      <c r="E3" s="223"/>
      <c r="F3" s="223"/>
      <c r="G3" s="19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25" customFormat="1" ht="12.75" hidden="1" customHeight="1" x14ac:dyDescent="0.2">
      <c r="C4" s="217"/>
      <c r="D4" s="217"/>
      <c r="E4" s="223"/>
      <c r="F4" s="223"/>
      <c r="G4" s="19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25" customFormat="1" ht="12.75" hidden="1" customHeight="1" x14ac:dyDescent="0.2">
      <c r="C5" s="217"/>
      <c r="D5" s="217"/>
      <c r="E5" s="223"/>
      <c r="F5" s="223"/>
      <c r="G5" s="19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30" customFormat="1" ht="12.75" hidden="1" customHeight="1" x14ac:dyDescent="0.2">
      <c r="C6" s="228"/>
      <c r="D6" s="228"/>
      <c r="E6" s="229"/>
      <c r="F6" s="229"/>
      <c r="G6" s="120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25" customFormat="1" ht="15.75" x14ac:dyDescent="0.2">
      <c r="C7" s="232" t="str">
        <f>DNSP</f>
        <v>Endeavour Energy</v>
      </c>
      <c r="D7" s="233"/>
      <c r="E7" s="234"/>
      <c r="F7" s="234"/>
      <c r="G7" s="235" t="s">
        <v>91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25" customFormat="1" x14ac:dyDescent="0.2">
      <c r="C8" s="237"/>
      <c r="D8" s="233"/>
      <c r="E8" s="234"/>
      <c r="F8" s="23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225" customFormat="1" ht="18" x14ac:dyDescent="0.2">
      <c r="C9" s="238" t="s">
        <v>171</v>
      </c>
      <c r="D9" s="233"/>
      <c r="E9" s="239"/>
      <c r="F9" s="239"/>
      <c r="G9" s="233"/>
      <c r="H9" s="233"/>
      <c r="I9" s="224"/>
      <c r="J9" s="224"/>
      <c r="K9" s="224"/>
      <c r="L9" s="233"/>
      <c r="M9" s="224"/>
      <c r="N9" s="224"/>
      <c r="O9" s="224"/>
      <c r="P9" s="224"/>
      <c r="Q9" s="263"/>
      <c r="R9" s="224"/>
      <c r="S9" s="224"/>
      <c r="T9" s="224"/>
      <c r="U9" s="263"/>
      <c r="V9" s="224"/>
      <c r="W9" s="224"/>
      <c r="X9" s="224"/>
      <c r="Y9" s="263"/>
      <c r="Z9" s="224"/>
      <c r="AA9" s="224"/>
    </row>
    <row r="10" spans="1:27" s="225" customFormat="1" ht="15" x14ac:dyDescent="0.2">
      <c r="C10" s="233"/>
      <c r="D10" s="240"/>
      <c r="E10" s="241"/>
      <c r="F10" s="241"/>
      <c r="G10" s="242"/>
      <c r="H10" s="242"/>
      <c r="I10" s="242"/>
      <c r="J10" s="242"/>
      <c r="K10" s="24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</row>
    <row r="11" spans="1:27" s="209" customFormat="1" ht="15.75" x14ac:dyDescent="0.2">
      <c r="A11" s="243"/>
      <c r="B11" s="243"/>
      <c r="C11" s="206" t="s">
        <v>172</v>
      </c>
      <c r="D11" s="221"/>
      <c r="E11" s="220"/>
      <c r="F11" s="219"/>
      <c r="G11" s="207">
        <f>YEAR-1</f>
        <v>2014</v>
      </c>
      <c r="H11" s="558">
        <f>YEAR-1</f>
        <v>2014</v>
      </c>
      <c r="I11" s="559"/>
      <c r="J11" s="559"/>
      <c r="K11" s="560"/>
      <c r="L11" s="558">
        <f>YEAR-1</f>
        <v>2014</v>
      </c>
      <c r="M11" s="559"/>
      <c r="N11" s="559"/>
      <c r="O11" s="560"/>
      <c r="P11" s="558">
        <f>YEAR-1</f>
        <v>2014</v>
      </c>
      <c r="Q11" s="559"/>
      <c r="R11" s="559"/>
      <c r="S11" s="560"/>
      <c r="T11" s="558">
        <f>YEAR-1</f>
        <v>2014</v>
      </c>
      <c r="U11" s="559"/>
      <c r="V11" s="559"/>
      <c r="W11" s="560"/>
      <c r="X11" s="558">
        <f>YEAR-1</f>
        <v>2014</v>
      </c>
      <c r="Y11" s="559"/>
      <c r="Z11" s="559"/>
      <c r="AA11" s="560"/>
    </row>
    <row r="12" spans="1:27" ht="12.75" customHeight="1" x14ac:dyDescent="0.2">
      <c r="C12" s="551" t="s">
        <v>74</v>
      </c>
      <c r="D12" s="551" t="s">
        <v>75</v>
      </c>
      <c r="E12" s="553" t="s">
        <v>104</v>
      </c>
      <c r="F12" s="553" t="s">
        <v>105</v>
      </c>
      <c r="G12" s="210" t="s">
        <v>76</v>
      </c>
      <c r="H12" s="555" t="s">
        <v>106</v>
      </c>
      <c r="I12" s="556"/>
      <c r="J12" s="556"/>
      <c r="K12" s="557"/>
      <c r="L12" s="555" t="s">
        <v>107</v>
      </c>
      <c r="M12" s="556"/>
      <c r="N12" s="556"/>
      <c r="O12" s="557"/>
      <c r="P12" s="555" t="s">
        <v>110</v>
      </c>
      <c r="Q12" s="556"/>
      <c r="R12" s="556"/>
      <c r="S12" s="557"/>
      <c r="T12" s="555" t="s">
        <v>109</v>
      </c>
      <c r="U12" s="556"/>
      <c r="V12" s="556"/>
      <c r="W12" s="557"/>
      <c r="X12" s="555" t="s">
        <v>108</v>
      </c>
      <c r="Y12" s="556"/>
      <c r="Z12" s="556"/>
      <c r="AA12" s="557"/>
    </row>
    <row r="13" spans="1:27" x14ac:dyDescent="0.2">
      <c r="C13" s="552"/>
      <c r="D13" s="552"/>
      <c r="E13" s="554"/>
      <c r="F13" s="554"/>
      <c r="G13" s="210" t="s">
        <v>111</v>
      </c>
      <c r="H13" s="201" t="s">
        <v>93</v>
      </c>
      <c r="I13" s="201" t="s">
        <v>94</v>
      </c>
      <c r="J13" s="201" t="s">
        <v>95</v>
      </c>
      <c r="K13" s="201" t="s">
        <v>96</v>
      </c>
      <c r="L13" s="201" t="s">
        <v>97</v>
      </c>
      <c r="M13" s="201" t="s">
        <v>98</v>
      </c>
      <c r="N13" s="201" t="s">
        <v>99</v>
      </c>
      <c r="O13" s="201" t="s">
        <v>100</v>
      </c>
      <c r="P13" s="201" t="s">
        <v>93</v>
      </c>
      <c r="Q13" s="201" t="s">
        <v>94</v>
      </c>
      <c r="R13" s="201" t="s">
        <v>95</v>
      </c>
      <c r="S13" s="201" t="s">
        <v>96</v>
      </c>
      <c r="T13" s="201" t="s">
        <v>93</v>
      </c>
      <c r="U13" s="201" t="s">
        <v>94</v>
      </c>
      <c r="V13" s="201" t="s">
        <v>95</v>
      </c>
      <c r="W13" s="201" t="s">
        <v>96</v>
      </c>
      <c r="X13" s="201" t="s">
        <v>93</v>
      </c>
      <c r="Y13" s="201" t="s">
        <v>94</v>
      </c>
      <c r="Z13" s="201" t="s">
        <v>95</v>
      </c>
      <c r="AA13" s="201" t="s">
        <v>96</v>
      </c>
    </row>
    <row r="14" spans="1:27" x14ac:dyDescent="0.2">
      <c r="C14" s="255" t="str">
        <f>IF('Q (t)'!C14="","",'Q (t)'!C14)</f>
        <v>Tariff Class 1</v>
      </c>
      <c r="D14" s="256"/>
      <c r="E14" s="257"/>
      <c r="F14" s="258"/>
      <c r="G14" s="259"/>
      <c r="H14" s="259"/>
      <c r="I14" s="259"/>
      <c r="J14" s="259"/>
      <c r="K14" s="259"/>
      <c r="L14" s="260"/>
      <c r="M14" s="260"/>
      <c r="N14" s="260"/>
      <c r="O14" s="260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</row>
    <row r="15" spans="1:27" s="204" customFormat="1" x14ac:dyDescent="0.2">
      <c r="A15" s="230"/>
      <c r="B15" s="230"/>
      <c r="C15" s="200" t="str">
        <f>IF('Q (t)'!C15="","",'Q (t)'!C15)</f>
        <v>N01</v>
      </c>
      <c r="D15" s="196" t="str">
        <f>IF('Q (t)'!D15="","",'Q (t)'!D15)</f>
        <v xml:space="preserve">(SAMPLE ONLY) Tariff 01 </v>
      </c>
      <c r="E15" s="199" t="str">
        <f>IF('Q (t)'!E15="","",'Q (t)'!E15)</f>
        <v>Various</v>
      </c>
      <c r="F15" s="199" t="str">
        <f>IF('Q (t)'!F15="","",'Q (t)'!F15)</f>
        <v>-</v>
      </c>
      <c r="G15" s="266">
        <f>IFERROR(IF('NUOS (t-1)'!G15=0,0,'NUOS (t)'!G15/'NUOS (t-1)'!G15-1),"")</f>
        <v>2.564102564102555E-2</v>
      </c>
      <c r="H15" s="266">
        <f>IFERROR(IF('NUOS (t-1)'!H15=0,0,'NUOS (t)'!H15/'NUOS (t-1)'!H15-1),"")</f>
        <v>0</v>
      </c>
      <c r="I15" s="266">
        <f>IFERROR(IF('NUOS (t-1)'!I15=0,0,'NUOS (t)'!I15/'NUOS (t-1)'!I15-1),"")</f>
        <v>0</v>
      </c>
      <c r="J15" s="266">
        <f>IFERROR(IF('NUOS (t-1)'!J15=0,0,'NUOS (t)'!J15/'NUOS (t-1)'!J15-1),"")</f>
        <v>0</v>
      </c>
      <c r="K15" s="266">
        <f>IFERROR(IF('NUOS (t-1)'!K15=0,0,'NUOS (t)'!K15/'NUOS (t-1)'!K15-1),"")</f>
        <v>0</v>
      </c>
      <c r="L15" s="266">
        <f>IFERROR(IF('NUOS (t-1)'!L15=0,0,'NUOS (t)'!L15/'NUOS (t-1)'!L15-1),"")</f>
        <v>-0.14707607015299329</v>
      </c>
      <c r="M15" s="266">
        <f>IFERROR(IF('NUOS (t-1)'!M15=0,0,'NUOS (t)'!M15/'NUOS (t-1)'!M15-1),"")</f>
        <v>-0.11680397194076508</v>
      </c>
      <c r="N15" s="266">
        <f>IFERROR(IF('NUOS (t-1)'!N15=0,0,'NUOS (t)'!N15/'NUOS (t-1)'!N15-1),"")</f>
        <v>0</v>
      </c>
      <c r="O15" s="266">
        <f>IFERROR(IF('NUOS (t-1)'!O15=0,0,'NUOS (t)'!O15/'NUOS (t-1)'!O15-1),"")</f>
        <v>0</v>
      </c>
      <c r="P15" s="266">
        <f>IFERROR(IF('NUOS (t-1)'!P15=0,0,'NUOS (t)'!P15/'NUOS (t-1)'!P15-1),"")</f>
        <v>0</v>
      </c>
      <c r="Q15" s="266">
        <f>IFERROR(IF('NUOS (t-1)'!Q15=0,0,'NUOS (t)'!Q15/'NUOS (t-1)'!Q15-1),"")</f>
        <v>0</v>
      </c>
      <c r="R15" s="266">
        <f>IFERROR(IF('NUOS (t-1)'!R15=0,0,'NUOS (t)'!R15/'NUOS (t-1)'!R15-1),"")</f>
        <v>0</v>
      </c>
      <c r="S15" s="266">
        <f>IFERROR(IF('NUOS (t-1)'!S15=0,0,'NUOS (t)'!S15/'NUOS (t-1)'!S15-1),"")</f>
        <v>0</v>
      </c>
      <c r="T15" s="266"/>
      <c r="U15" s="266"/>
      <c r="V15" s="266"/>
      <c r="W15" s="266"/>
      <c r="X15" s="266"/>
      <c r="Y15" s="266"/>
      <c r="Z15" s="266"/>
      <c r="AA15" s="266"/>
    </row>
    <row r="16" spans="1:27" s="204" customFormat="1" x14ac:dyDescent="0.2">
      <c r="A16" s="230"/>
      <c r="B16" s="230"/>
      <c r="C16" s="200" t="str">
        <f>IF('Q (t)'!C16="","",'Q (t)'!C16)</f>
        <v>N02</v>
      </c>
      <c r="D16" s="196" t="str">
        <f>IF('Q (t)'!D16="","",'Q (t)'!D16)</f>
        <v>(SAMPLE ONLY) Tariff 02</v>
      </c>
      <c r="E16" s="199" t="str">
        <f>IF('Q (t)'!E16="","",'Q (t)'!E16)</f>
        <v>Various</v>
      </c>
      <c r="F16" s="199" t="str">
        <f>IF('Q (t)'!F16="","",'Q (t)'!F16)</f>
        <v>-</v>
      </c>
      <c r="G16" s="266">
        <f>IFERROR(IF('NUOS (t-1)'!G16=0,0,'NUOS (t)'!G16/'NUOS (t-1)'!G16-1),"")</f>
        <v>2.564102564102555E-2</v>
      </c>
      <c r="H16" s="266">
        <f>IFERROR(IF('NUOS (t-1)'!H16=0,0,'NUOS (t)'!H16/'NUOS (t-1)'!H16-1),"")</f>
        <v>0</v>
      </c>
      <c r="I16" s="266">
        <f>IFERROR(IF('NUOS (t-1)'!I16=0,0,'NUOS (t)'!I16/'NUOS (t-1)'!I16-1),"")</f>
        <v>1.9948290993619278E-2</v>
      </c>
      <c r="J16" s="266">
        <f>IFERROR(IF('NUOS (t-1)'!J16=0,0,'NUOS (t)'!J16/'NUOS (t-1)'!J16-1),"")</f>
        <v>1.5049207820292176E-2</v>
      </c>
      <c r="K16" s="266">
        <f>IFERROR(IF('NUOS (t-1)'!K16=0,0,'NUOS (t)'!K16/'NUOS (t-1)'!K16-1),"")</f>
        <v>-8.3581243802237637E-3</v>
      </c>
      <c r="L16" s="266">
        <f>IFERROR(IF('NUOS (t-1)'!L16=0,0,'NUOS (t)'!L16/'NUOS (t-1)'!L16-1),"")</f>
        <v>0</v>
      </c>
      <c r="M16" s="266">
        <f>IFERROR(IF('NUOS (t-1)'!M16=0,0,'NUOS (t)'!M16/'NUOS (t-1)'!M16-1),"")</f>
        <v>0</v>
      </c>
      <c r="N16" s="266">
        <f>IFERROR(IF('NUOS (t-1)'!N16=0,0,'NUOS (t)'!N16/'NUOS (t-1)'!N16-1),"")</f>
        <v>0</v>
      </c>
      <c r="O16" s="266">
        <f>IFERROR(IF('NUOS (t-1)'!O16=0,0,'NUOS (t)'!O16/'NUOS (t-1)'!O16-1),"")</f>
        <v>0</v>
      </c>
      <c r="P16" s="266">
        <f>IFERROR(IF('NUOS (t-1)'!P16=0,0,'NUOS (t)'!P16/'NUOS (t-1)'!P16-1),"")</f>
        <v>0</v>
      </c>
      <c r="Q16" s="266">
        <f>IFERROR(IF('NUOS (t-1)'!Q16=0,0,'NUOS (t)'!Q16/'NUOS (t-1)'!Q16-1),"")</f>
        <v>0</v>
      </c>
      <c r="R16" s="266">
        <f>IFERROR(IF('NUOS (t-1)'!R16=0,0,'NUOS (t)'!R16/'NUOS (t-1)'!R16-1),"")</f>
        <v>0</v>
      </c>
      <c r="S16" s="266">
        <f>IFERROR(IF('NUOS (t-1)'!S16=0,0,'NUOS (t)'!S16/'NUOS (t-1)'!S16-1),"")</f>
        <v>0</v>
      </c>
      <c r="T16" s="266"/>
      <c r="U16" s="266"/>
      <c r="V16" s="266"/>
      <c r="W16" s="266"/>
      <c r="X16" s="266"/>
      <c r="Y16" s="266"/>
      <c r="Z16" s="266"/>
      <c r="AA16" s="266"/>
    </row>
    <row r="17" spans="1:27" s="204" customFormat="1" x14ac:dyDescent="0.2">
      <c r="A17" s="230"/>
      <c r="B17" s="230"/>
      <c r="C17" s="200" t="str">
        <f>IF('Q (t)'!C17="","",'Q (t)'!C17)</f>
        <v>N03</v>
      </c>
      <c r="D17" s="196" t="str">
        <f>IF('Q (t)'!D17="","",'Q (t)'!D17)</f>
        <v>(SAMPLE ONLY) Tariff 03</v>
      </c>
      <c r="E17" s="199" t="str">
        <f>IF('Q (t)'!E17="","",'Q (t)'!E17)</f>
        <v>Various</v>
      </c>
      <c r="F17" s="199" t="str">
        <f>IF('Q (t)'!F17="","",'Q (t)'!F17)</f>
        <v>-</v>
      </c>
      <c r="G17" s="266">
        <f>IFERROR(IF('NUOS (t-1)'!G17=0,0,'NUOS (t)'!G17/'NUOS (t-1)'!G17-1),"")</f>
        <v>2.564102564102555E-2</v>
      </c>
      <c r="H17" s="266">
        <f>IFERROR(IF('NUOS (t-1)'!H17=0,0,'NUOS (t)'!H17/'NUOS (t-1)'!H17-1),"")</f>
        <v>0</v>
      </c>
      <c r="I17" s="266">
        <f>IFERROR(IF('NUOS (t-1)'!I17=0,0,'NUOS (t)'!I17/'NUOS (t-1)'!I17-1),"")</f>
        <v>1.9948290993619278E-2</v>
      </c>
      <c r="J17" s="266">
        <f>IFERROR(IF('NUOS (t-1)'!J17=0,0,'NUOS (t)'!J17/'NUOS (t-1)'!J17-1),"")</f>
        <v>1.5049207820292176E-2</v>
      </c>
      <c r="K17" s="266">
        <f>IFERROR(IF('NUOS (t-1)'!K17=0,0,'NUOS (t)'!K17/'NUOS (t-1)'!K17-1),"")</f>
        <v>-8.3581243802237637E-3</v>
      </c>
      <c r="L17" s="266">
        <f>IFERROR(IF('NUOS (t-1)'!L17=0,0,'NUOS (t)'!L17/'NUOS (t-1)'!L17-1),"")</f>
        <v>0</v>
      </c>
      <c r="M17" s="266">
        <f>IFERROR(IF('NUOS (t-1)'!M17=0,0,'NUOS (t)'!M17/'NUOS (t-1)'!M17-1),"")</f>
        <v>0</v>
      </c>
      <c r="N17" s="266">
        <f>IFERROR(IF('NUOS (t-1)'!N17=0,0,'NUOS (t)'!N17/'NUOS (t-1)'!N17-1),"")</f>
        <v>0</v>
      </c>
      <c r="O17" s="266">
        <f>IFERROR(IF('NUOS (t-1)'!O17=0,0,'NUOS (t)'!O17/'NUOS (t-1)'!O17-1),"")</f>
        <v>0</v>
      </c>
      <c r="P17" s="266">
        <f>IFERROR(IF('NUOS (t-1)'!P17=0,0,'NUOS (t)'!P17/'NUOS (t-1)'!P17-1),"")</f>
        <v>0</v>
      </c>
      <c r="Q17" s="266">
        <f>IFERROR(IF('NUOS (t-1)'!Q17=0,0,'NUOS (t)'!Q17/'NUOS (t-1)'!Q17-1),"")</f>
        <v>0</v>
      </c>
      <c r="R17" s="266">
        <f>IFERROR(IF('NUOS (t-1)'!R17=0,0,'NUOS (t)'!R17/'NUOS (t-1)'!R17-1),"")</f>
        <v>0</v>
      </c>
      <c r="S17" s="266">
        <f>IFERROR(IF('NUOS (t-1)'!S17=0,0,'NUOS (t)'!S17/'NUOS (t-1)'!S17-1),"")</f>
        <v>0</v>
      </c>
      <c r="T17" s="266"/>
      <c r="U17" s="266"/>
      <c r="V17" s="266"/>
      <c r="W17" s="266"/>
      <c r="X17" s="266"/>
      <c r="Y17" s="266"/>
      <c r="Z17" s="266"/>
      <c r="AA17" s="266"/>
    </row>
    <row r="18" spans="1:27" s="204" customFormat="1" x14ac:dyDescent="0.2">
      <c r="A18" s="230"/>
      <c r="B18" s="230"/>
      <c r="C18" s="200" t="str">
        <f>IF('Q (t)'!C18="","",'Q (t)'!C18)</f>
        <v>N04</v>
      </c>
      <c r="D18" s="196" t="str">
        <f>IF('Q (t)'!D18="","",'Q (t)'!D18)</f>
        <v>(SAMPLE ONLY) Tariff 04</v>
      </c>
      <c r="E18" s="199" t="str">
        <f>IF('Q (t)'!E18="","",'Q (t)'!E18)</f>
        <v>Various</v>
      </c>
      <c r="F18" s="199" t="str">
        <f>IF('Q (t)'!F18="","",'Q (t)'!F18)</f>
        <v>-</v>
      </c>
      <c r="G18" s="266">
        <f>IFERROR(IF('NUOS (t-1)'!G18=0,0,'NUOS (t)'!G18/'NUOS (t-1)'!G18-1),"")</f>
        <v>2.564102564102555E-2</v>
      </c>
      <c r="H18" s="266">
        <f>IFERROR(IF('NUOS (t-1)'!H18=0,0,'NUOS (t)'!H18/'NUOS (t-1)'!H18-1),"")</f>
        <v>1.7972027972027971</v>
      </c>
      <c r="I18" s="266">
        <f>IFERROR(IF('NUOS (t-1)'!I18=0,0,'NUOS (t)'!I18/'NUOS (t-1)'!I18-1),"")</f>
        <v>0</v>
      </c>
      <c r="J18" s="266">
        <f>IFERROR(IF('NUOS (t-1)'!J18=0,0,'NUOS (t)'!J18/'NUOS (t-1)'!J18-1),"")</f>
        <v>0</v>
      </c>
      <c r="K18" s="266">
        <f>IFERROR(IF('NUOS (t-1)'!K18=0,0,'NUOS (t)'!K18/'NUOS (t-1)'!K18-1),"")</f>
        <v>0</v>
      </c>
      <c r="L18" s="266">
        <f>IFERROR(IF('NUOS (t-1)'!L18=0,0,'NUOS (t)'!L18/'NUOS (t-1)'!L18-1),"")</f>
        <v>0</v>
      </c>
      <c r="M18" s="266">
        <f>IFERROR(IF('NUOS (t-1)'!M18=0,0,'NUOS (t)'!M18/'NUOS (t-1)'!M18-1),"")</f>
        <v>0</v>
      </c>
      <c r="N18" s="266">
        <f>IFERROR(IF('NUOS (t-1)'!N18=0,0,'NUOS (t)'!N18/'NUOS (t-1)'!N18-1),"")</f>
        <v>0</v>
      </c>
      <c r="O18" s="266">
        <f>IFERROR(IF('NUOS (t-1)'!O18=0,0,'NUOS (t)'!O18/'NUOS (t-1)'!O18-1),"")</f>
        <v>0</v>
      </c>
      <c r="P18" s="266">
        <f>IFERROR(IF('NUOS (t-1)'!P18=0,0,'NUOS (t)'!P18/'NUOS (t-1)'!P18-1),"")</f>
        <v>0</v>
      </c>
      <c r="Q18" s="266">
        <f>IFERROR(IF('NUOS (t-1)'!Q18=0,0,'NUOS (t)'!Q18/'NUOS (t-1)'!Q18-1),"")</f>
        <v>0</v>
      </c>
      <c r="R18" s="266">
        <f>IFERROR(IF('NUOS (t-1)'!R18=0,0,'NUOS (t)'!R18/'NUOS (t-1)'!R18-1),"")</f>
        <v>0</v>
      </c>
      <c r="S18" s="266">
        <f>IFERROR(IF('NUOS (t-1)'!S18=0,0,'NUOS (t)'!S18/'NUOS (t-1)'!S18-1),"")</f>
        <v>0</v>
      </c>
      <c r="T18" s="266"/>
      <c r="U18" s="266"/>
      <c r="V18" s="266"/>
      <c r="W18" s="266"/>
      <c r="X18" s="266"/>
      <c r="Y18" s="266"/>
      <c r="Z18" s="266"/>
      <c r="AA18" s="266"/>
    </row>
    <row r="19" spans="1:27" s="204" customFormat="1" x14ac:dyDescent="0.2">
      <c r="A19" s="230"/>
      <c r="B19" s="230"/>
      <c r="C19" s="200" t="str">
        <f>IF('Q (t)'!C19="","",'Q (t)'!C19)</f>
        <v>N05</v>
      </c>
      <c r="D19" s="196" t="str">
        <f>IF('Q (t)'!D19="","",'Q (t)'!D19)</f>
        <v>(SAMPLE ONLY) Tariff 05</v>
      </c>
      <c r="E19" s="199" t="str">
        <f>IF('Q (t)'!E19="","",'Q (t)'!E19)</f>
        <v>Various</v>
      </c>
      <c r="F19" s="199" t="str">
        <f>IF('Q (t)'!F19="","",'Q (t)'!F19)</f>
        <v>-</v>
      </c>
      <c r="G19" s="266">
        <f>IFERROR(IF('NUOS (t-1)'!G19=0,0,'NUOS (t)'!G19/'NUOS (t-1)'!G19-1),"")</f>
        <v>2.564102564102555E-2</v>
      </c>
      <c r="H19" s="266">
        <f>IFERROR(IF('NUOS (t-1)'!H19=0,0,'NUOS (t)'!H19/'NUOS (t-1)'!H19-1),"")</f>
        <v>2.5641025641025772E-2</v>
      </c>
      <c r="I19" s="266">
        <f>IFERROR(IF('NUOS (t-1)'!I19=0,0,'NUOS (t)'!I19/'NUOS (t-1)'!I19-1),"")</f>
        <v>0</v>
      </c>
      <c r="J19" s="266">
        <f>IFERROR(IF('NUOS (t-1)'!J19=0,0,'NUOS (t)'!J19/'NUOS (t-1)'!J19-1),"")</f>
        <v>0</v>
      </c>
      <c r="K19" s="266">
        <f>IFERROR(IF('NUOS (t-1)'!K19=0,0,'NUOS (t)'!K19/'NUOS (t-1)'!K19-1),"")</f>
        <v>0</v>
      </c>
      <c r="L19" s="266">
        <f>IFERROR(IF('NUOS (t-1)'!L19=0,0,'NUOS (t)'!L19/'NUOS (t-1)'!L19-1),"")</f>
        <v>0</v>
      </c>
      <c r="M19" s="266">
        <f>IFERROR(IF('NUOS (t-1)'!M19=0,0,'NUOS (t)'!M19/'NUOS (t-1)'!M19-1),"")</f>
        <v>0</v>
      </c>
      <c r="N19" s="266">
        <f>IFERROR(IF('NUOS (t-1)'!N19=0,0,'NUOS (t)'!N19/'NUOS (t-1)'!N19-1),"")</f>
        <v>0</v>
      </c>
      <c r="O19" s="266">
        <f>IFERROR(IF('NUOS (t-1)'!O19=0,0,'NUOS (t)'!O19/'NUOS (t-1)'!O19-1),"")</f>
        <v>0</v>
      </c>
      <c r="P19" s="266">
        <f>IFERROR(IF('NUOS (t-1)'!P19=0,0,'NUOS (t)'!P19/'NUOS (t-1)'!P19-1),"")</f>
        <v>0</v>
      </c>
      <c r="Q19" s="266">
        <f>IFERROR(IF('NUOS (t-1)'!Q19=0,0,'NUOS (t)'!Q19/'NUOS (t-1)'!Q19-1),"")</f>
        <v>0</v>
      </c>
      <c r="R19" s="266">
        <f>IFERROR(IF('NUOS (t-1)'!R19=0,0,'NUOS (t)'!R19/'NUOS (t-1)'!R19-1),"")</f>
        <v>0</v>
      </c>
      <c r="S19" s="266">
        <f>IFERROR(IF('NUOS (t-1)'!S19=0,0,'NUOS (t)'!S19/'NUOS (t-1)'!S19-1),"")</f>
        <v>0</v>
      </c>
      <c r="T19" s="266"/>
      <c r="U19" s="266"/>
      <c r="V19" s="266"/>
      <c r="W19" s="266"/>
      <c r="X19" s="266"/>
      <c r="Y19" s="266"/>
      <c r="Z19" s="266"/>
      <c r="AA19" s="266"/>
    </row>
    <row r="20" spans="1:27" s="204" customFormat="1" x14ac:dyDescent="0.2">
      <c r="A20" s="230"/>
      <c r="B20" s="230"/>
      <c r="C20" s="200" t="str">
        <f>IF('Q (t)'!C20="","",'Q (t)'!C20)</f>
        <v>N06</v>
      </c>
      <c r="D20" s="196" t="str">
        <f>IF('Q (t)'!D20="","",'Q (t)'!D20)</f>
        <v>(SAMPLE ONLY) Tariff 06</v>
      </c>
      <c r="E20" s="199" t="str">
        <f>IF('Q (t)'!E20="","",'Q (t)'!E20)</f>
        <v>Various</v>
      </c>
      <c r="F20" s="199" t="str">
        <f>IF('Q (t)'!F20="","",'Q (t)'!F20)</f>
        <v>-</v>
      </c>
      <c r="G20" s="266">
        <f>IFERROR(IF('NUOS (t-1)'!G20=0,0,'NUOS (t)'!G20/'NUOS (t-1)'!G20-1),"")</f>
        <v>2.564102564102555E-2</v>
      </c>
      <c r="H20" s="266">
        <f>IFERROR(IF('NUOS (t-1)'!H20=0,0,'NUOS (t)'!H20/'NUOS (t-1)'!H20-1),"")</f>
        <v>1.7972027972027971</v>
      </c>
      <c r="I20" s="266">
        <f>IFERROR(IF('NUOS (t-1)'!I20=0,0,'NUOS (t)'!I20/'NUOS (t-1)'!I20-1),"")</f>
        <v>0</v>
      </c>
      <c r="J20" s="266">
        <f>IFERROR(IF('NUOS (t-1)'!J20=0,0,'NUOS (t)'!J20/'NUOS (t-1)'!J20-1),"")</f>
        <v>0</v>
      </c>
      <c r="K20" s="266">
        <f>IFERROR(IF('NUOS (t-1)'!K20=0,0,'NUOS (t)'!K20/'NUOS (t-1)'!K20-1),"")</f>
        <v>0</v>
      </c>
      <c r="L20" s="266">
        <f>IFERROR(IF('NUOS (t-1)'!L20=0,0,'NUOS (t)'!L20/'NUOS (t-1)'!L20-1),"")</f>
        <v>-0.14707607015299329</v>
      </c>
      <c r="M20" s="266">
        <f>IFERROR(IF('NUOS (t-1)'!M20=0,0,'NUOS (t)'!M20/'NUOS (t-1)'!M20-1),"")</f>
        <v>-0.13081269013472396</v>
      </c>
      <c r="N20" s="266">
        <f>IFERROR(IF('NUOS (t-1)'!N20=0,0,'NUOS (t)'!N20/'NUOS (t-1)'!N20-1),"")</f>
        <v>0</v>
      </c>
      <c r="O20" s="266">
        <f>IFERROR(IF('NUOS (t-1)'!O20=0,0,'NUOS (t)'!O20/'NUOS (t-1)'!O20-1),"")</f>
        <v>0</v>
      </c>
      <c r="P20" s="266">
        <f>IFERROR(IF('NUOS (t-1)'!P20=0,0,'NUOS (t)'!P20/'NUOS (t-1)'!P20-1),"")</f>
        <v>0</v>
      </c>
      <c r="Q20" s="266">
        <f>IFERROR(IF('NUOS (t-1)'!Q20=0,0,'NUOS (t)'!Q20/'NUOS (t-1)'!Q20-1),"")</f>
        <v>0</v>
      </c>
      <c r="R20" s="266">
        <f>IFERROR(IF('NUOS (t-1)'!R20=0,0,'NUOS (t)'!R20/'NUOS (t-1)'!R20-1),"")</f>
        <v>0</v>
      </c>
      <c r="S20" s="266">
        <f>IFERROR(IF('NUOS (t-1)'!S20=0,0,'NUOS (t)'!S20/'NUOS (t-1)'!S20-1),"")</f>
        <v>0</v>
      </c>
      <c r="T20" s="266"/>
      <c r="U20" s="266"/>
      <c r="V20" s="266"/>
      <c r="W20" s="266"/>
      <c r="X20" s="266"/>
      <c r="Y20" s="266"/>
      <c r="Z20" s="266"/>
      <c r="AA20" s="266"/>
    </row>
    <row r="21" spans="1:27" s="204" customFormat="1" x14ac:dyDescent="0.2">
      <c r="A21" s="230"/>
      <c r="B21" s="230"/>
      <c r="C21" s="200" t="str">
        <f>IF('Q (t)'!C21="","",'Q (t)'!C21)</f>
        <v>N07</v>
      </c>
      <c r="D21" s="196" t="str">
        <f>IF('Q (t)'!D21="","",'Q (t)'!D21)</f>
        <v>(SAMPLE ONLY) Tariff 07</v>
      </c>
      <c r="E21" s="199" t="str">
        <f>IF('Q (t)'!E21="","",'Q (t)'!E21)</f>
        <v>Various</v>
      </c>
      <c r="F21" s="199" t="str">
        <f>IF('Q (t)'!F21="","",'Q (t)'!F21)</f>
        <v>-</v>
      </c>
      <c r="G21" s="266">
        <f>IFERROR(IF('NUOS (t-1)'!G21=0,0,'NUOS (t)'!G21/'NUOS (t-1)'!G21-1),"")</f>
        <v>2.564102564102555E-2</v>
      </c>
      <c r="H21" s="266">
        <f>IFERROR(IF('NUOS (t-1)'!H21=0,0,'NUOS (t)'!H21/'NUOS (t-1)'!H21-1),"")</f>
        <v>2.5641025641025772E-2</v>
      </c>
      <c r="I21" s="266">
        <f>IFERROR(IF('NUOS (t-1)'!I21=0,0,'NUOS (t)'!I21/'NUOS (t-1)'!I21-1),"")</f>
        <v>0</v>
      </c>
      <c r="J21" s="266">
        <f>IFERROR(IF('NUOS (t-1)'!J21=0,0,'NUOS (t)'!J21/'NUOS (t-1)'!J21-1),"")</f>
        <v>0</v>
      </c>
      <c r="K21" s="266">
        <f>IFERROR(IF('NUOS (t-1)'!K21=0,0,'NUOS (t)'!K21/'NUOS (t-1)'!K21-1),"")</f>
        <v>0</v>
      </c>
      <c r="L21" s="266">
        <f>IFERROR(IF('NUOS (t-1)'!L21=0,0,'NUOS (t)'!L21/'NUOS (t-1)'!L21-1),"")</f>
        <v>-0.14707607015299329</v>
      </c>
      <c r="M21" s="266">
        <f>IFERROR(IF('NUOS (t-1)'!M21=0,0,'NUOS (t)'!M21/'NUOS (t-1)'!M21-1),"")</f>
        <v>-0.13081269013472396</v>
      </c>
      <c r="N21" s="266">
        <f>IFERROR(IF('NUOS (t-1)'!N21=0,0,'NUOS (t)'!N21/'NUOS (t-1)'!N21-1),"")</f>
        <v>0</v>
      </c>
      <c r="O21" s="266">
        <f>IFERROR(IF('NUOS (t-1)'!O21=0,0,'NUOS (t)'!O21/'NUOS (t-1)'!O21-1),"")</f>
        <v>0</v>
      </c>
      <c r="P21" s="266">
        <f>IFERROR(IF('NUOS (t-1)'!P21=0,0,'NUOS (t)'!P21/'NUOS (t-1)'!P21-1),"")</f>
        <v>0</v>
      </c>
      <c r="Q21" s="266">
        <f>IFERROR(IF('NUOS (t-1)'!Q21=0,0,'NUOS (t)'!Q21/'NUOS (t-1)'!Q21-1),"")</f>
        <v>0</v>
      </c>
      <c r="R21" s="266">
        <f>IFERROR(IF('NUOS (t-1)'!R21=0,0,'NUOS (t)'!R21/'NUOS (t-1)'!R21-1),"")</f>
        <v>0</v>
      </c>
      <c r="S21" s="266">
        <f>IFERROR(IF('NUOS (t-1)'!S21=0,0,'NUOS (t)'!S21/'NUOS (t-1)'!S21-1),"")</f>
        <v>0</v>
      </c>
      <c r="T21" s="266"/>
      <c r="U21" s="266"/>
      <c r="V21" s="266"/>
      <c r="W21" s="266"/>
      <c r="X21" s="266"/>
      <c r="Y21" s="266"/>
      <c r="Z21" s="266"/>
      <c r="AA21" s="266"/>
    </row>
    <row r="22" spans="1:27" s="204" customFormat="1" x14ac:dyDescent="0.2">
      <c r="A22" s="230"/>
      <c r="B22" s="230"/>
      <c r="C22" s="200" t="str">
        <f>IF('Q (t)'!C22="","",'Q (t)'!C22)</f>
        <v>N08</v>
      </c>
      <c r="D22" s="196" t="str">
        <f>IF('Q (t)'!D22="","",'Q (t)'!D22)</f>
        <v>(SAMPLE ONLY) Tariff 08</v>
      </c>
      <c r="E22" s="199" t="str">
        <f>IF('Q (t)'!E22="","",'Q (t)'!E22)</f>
        <v>Various</v>
      </c>
      <c r="F22" s="199" t="str">
        <f>IF('Q (t)'!F22="","",'Q (t)'!F22)</f>
        <v>-</v>
      </c>
      <c r="G22" s="266">
        <f>IFERROR(IF('NUOS (t-1)'!G22=0,0,'NUOS (t)'!G22/'NUOS (t-1)'!G22-1),"")</f>
        <v>2.564102564102555E-2</v>
      </c>
      <c r="H22" s="266">
        <f>IFERROR(IF('NUOS (t-1)'!H22=0,0,'NUOS (t)'!H22/'NUOS (t-1)'!H22-1),"")</f>
        <v>0</v>
      </c>
      <c r="I22" s="266">
        <f>IFERROR(IF('NUOS (t-1)'!I22=0,0,'NUOS (t)'!I22/'NUOS (t-1)'!I22-1),"")</f>
        <v>0</v>
      </c>
      <c r="J22" s="266">
        <f>IFERROR(IF('NUOS (t-1)'!J22=0,0,'NUOS (t)'!J22/'NUOS (t-1)'!J22-1),"")</f>
        <v>0</v>
      </c>
      <c r="K22" s="266">
        <f>IFERROR(IF('NUOS (t-1)'!K22=0,0,'NUOS (t)'!K22/'NUOS (t-1)'!K22-1),"")</f>
        <v>0</v>
      </c>
      <c r="L22" s="266">
        <f>IFERROR(IF('NUOS (t-1)'!L22=0,0,'NUOS (t)'!L22/'NUOS (t-1)'!L22-1),"")</f>
        <v>-4.8128978523410137E-2</v>
      </c>
      <c r="M22" s="266">
        <f>IFERROR(IF('NUOS (t-1)'!M22=0,0,'NUOS (t)'!M22/'NUOS (t-1)'!M22-1),"")</f>
        <v>-4.0460578922117407E-2</v>
      </c>
      <c r="N22" s="266">
        <f>IFERROR(IF('NUOS (t-1)'!N22=0,0,'NUOS (t)'!N22/'NUOS (t-1)'!N22-1),"")</f>
        <v>0</v>
      </c>
      <c r="O22" s="266">
        <f>IFERROR(IF('NUOS (t-1)'!O22=0,0,'NUOS (t)'!O22/'NUOS (t-1)'!O22-1),"")</f>
        <v>0</v>
      </c>
      <c r="P22" s="266">
        <f>IFERROR(IF('NUOS (t-1)'!P22=0,0,'NUOS (t)'!P22/'NUOS (t-1)'!P22-1),"")</f>
        <v>0</v>
      </c>
      <c r="Q22" s="266">
        <f>IFERROR(IF('NUOS (t-1)'!Q22=0,0,'NUOS (t)'!Q22/'NUOS (t-1)'!Q22-1),"")</f>
        <v>0</v>
      </c>
      <c r="R22" s="266">
        <f>IFERROR(IF('NUOS (t-1)'!R22=0,0,'NUOS (t)'!R22/'NUOS (t-1)'!R22-1),"")</f>
        <v>0</v>
      </c>
      <c r="S22" s="266">
        <f>IFERROR(IF('NUOS (t-1)'!S22=0,0,'NUOS (t)'!S22/'NUOS (t-1)'!S22-1),"")</f>
        <v>0</v>
      </c>
      <c r="T22" s="266"/>
      <c r="U22" s="266"/>
      <c r="V22" s="266"/>
      <c r="W22" s="266"/>
      <c r="X22" s="266"/>
      <c r="Y22" s="266"/>
      <c r="Z22" s="266"/>
      <c r="AA22" s="266"/>
    </row>
    <row r="23" spans="1:27" s="204" customFormat="1" x14ac:dyDescent="0.2">
      <c r="A23" s="230"/>
      <c r="B23" s="230"/>
      <c r="C23" s="200" t="str">
        <f>IF('Q (t)'!C23="","",'Q (t)'!C23)</f>
        <v>N09</v>
      </c>
      <c r="D23" s="196" t="str">
        <f>IF('Q (t)'!D23="","",'Q (t)'!D23)</f>
        <v>(SAMPLE ONLY) Tariff 09</v>
      </c>
      <c r="E23" s="199" t="str">
        <f>IF('Q (t)'!E23="","",'Q (t)'!E23)</f>
        <v>Various</v>
      </c>
      <c r="F23" s="199" t="str">
        <f>IF('Q (t)'!F23="","",'Q (t)'!F23)</f>
        <v>-</v>
      </c>
      <c r="G23" s="266">
        <f>IFERROR(IF('NUOS (t-1)'!G23=0,0,'NUOS (t)'!G23/'NUOS (t-1)'!G23-1),"")</f>
        <v>2.564102564102555E-2</v>
      </c>
      <c r="H23" s="266">
        <f>IFERROR(IF('NUOS (t-1)'!H23=0,0,'NUOS (t)'!H23/'NUOS (t-1)'!H23-1),"")</f>
        <v>1.7972027972027971</v>
      </c>
      <c r="I23" s="266">
        <f>IFERROR(IF('NUOS (t-1)'!I23=0,0,'NUOS (t)'!I23/'NUOS (t-1)'!I23-1),"")</f>
        <v>0</v>
      </c>
      <c r="J23" s="266">
        <f>IFERROR(IF('NUOS (t-1)'!J23=0,0,'NUOS (t)'!J23/'NUOS (t-1)'!J23-1),"")</f>
        <v>0</v>
      </c>
      <c r="K23" s="266">
        <f>IFERROR(IF('NUOS (t-1)'!K23=0,0,'NUOS (t)'!K23/'NUOS (t-1)'!K23-1),"")</f>
        <v>0</v>
      </c>
      <c r="L23" s="266">
        <f>IFERROR(IF('NUOS (t-1)'!L23=0,0,'NUOS (t)'!L23/'NUOS (t-1)'!L23-1),"")</f>
        <v>-4.8128978523410137E-2</v>
      </c>
      <c r="M23" s="266">
        <f>IFERROR(IF('NUOS (t-1)'!M23=0,0,'NUOS (t)'!M23/'NUOS (t-1)'!M23-1),"")</f>
        <v>-4.0460578922117407E-2</v>
      </c>
      <c r="N23" s="266">
        <f>IFERROR(IF('NUOS (t-1)'!N23=0,0,'NUOS (t)'!N23/'NUOS (t-1)'!N23-1),"")</f>
        <v>0</v>
      </c>
      <c r="O23" s="266">
        <f>IFERROR(IF('NUOS (t-1)'!O23=0,0,'NUOS (t)'!O23/'NUOS (t-1)'!O23-1),"")</f>
        <v>0</v>
      </c>
      <c r="P23" s="266">
        <f>IFERROR(IF('NUOS (t-1)'!P23=0,0,'NUOS (t)'!P23/'NUOS (t-1)'!P23-1),"")</f>
        <v>0</v>
      </c>
      <c r="Q23" s="266">
        <f>IFERROR(IF('NUOS (t-1)'!Q23=0,0,'NUOS (t)'!Q23/'NUOS (t-1)'!Q23-1),"")</f>
        <v>0</v>
      </c>
      <c r="R23" s="266">
        <f>IFERROR(IF('NUOS (t-1)'!R23=0,0,'NUOS (t)'!R23/'NUOS (t-1)'!R23-1),"")</f>
        <v>0</v>
      </c>
      <c r="S23" s="266">
        <f>IFERROR(IF('NUOS (t-1)'!S23=0,0,'NUOS (t)'!S23/'NUOS (t-1)'!S23-1),"")</f>
        <v>0</v>
      </c>
      <c r="T23" s="266"/>
      <c r="U23" s="266"/>
      <c r="V23" s="266"/>
      <c r="W23" s="266"/>
      <c r="X23" s="266"/>
      <c r="Y23" s="266"/>
      <c r="Z23" s="266"/>
      <c r="AA23" s="266"/>
    </row>
    <row r="24" spans="1:27" s="204" customFormat="1" x14ac:dyDescent="0.2">
      <c r="A24" s="230"/>
      <c r="B24" s="230"/>
      <c r="C24" s="200" t="str">
        <f>IF('Q (t)'!C24="","",'Q (t)'!C24)</f>
        <v>N10</v>
      </c>
      <c r="D24" s="196" t="str">
        <f>IF('Q (t)'!D24="","",'Q (t)'!D24)</f>
        <v>(SAMPLE ONLY) Tariff 10</v>
      </c>
      <c r="E24" s="199" t="str">
        <f>IF('Q (t)'!E24="","",'Q (t)'!E24)</f>
        <v>Various</v>
      </c>
      <c r="F24" s="199" t="str">
        <f>IF('Q (t)'!F24="","",'Q (t)'!F24)</f>
        <v>-</v>
      </c>
      <c r="G24" s="266">
        <f>IFERROR(IF('NUOS (t-1)'!G24=0,0,'NUOS (t)'!G24/'NUOS (t-1)'!G24-1),"")</f>
        <v>2.564102564102555E-2</v>
      </c>
      <c r="H24" s="266">
        <f>IFERROR(IF('NUOS (t-1)'!H24=0,0,'NUOS (t)'!H24/'NUOS (t-1)'!H24-1),"")</f>
        <v>2.5641025641025772E-2</v>
      </c>
      <c r="I24" s="266">
        <f>IFERROR(IF('NUOS (t-1)'!I24=0,0,'NUOS (t)'!I24/'NUOS (t-1)'!I24-1),"")</f>
        <v>0</v>
      </c>
      <c r="J24" s="266">
        <f>IFERROR(IF('NUOS (t-1)'!J24=0,0,'NUOS (t)'!J24/'NUOS (t-1)'!J24-1),"")</f>
        <v>0</v>
      </c>
      <c r="K24" s="266">
        <f>IFERROR(IF('NUOS (t-1)'!K24=0,0,'NUOS (t)'!K24/'NUOS (t-1)'!K24-1),"")</f>
        <v>0</v>
      </c>
      <c r="L24" s="266">
        <f>IFERROR(IF('NUOS (t-1)'!L24=0,0,'NUOS (t)'!L24/'NUOS (t-1)'!L24-1),"")</f>
        <v>-4.8128978523410137E-2</v>
      </c>
      <c r="M24" s="266">
        <f>IFERROR(IF('NUOS (t-1)'!M24=0,0,'NUOS (t)'!M24/'NUOS (t-1)'!M24-1),"")</f>
        <v>-4.0460578922117407E-2</v>
      </c>
      <c r="N24" s="266">
        <f>IFERROR(IF('NUOS (t-1)'!N24=0,0,'NUOS (t)'!N24/'NUOS (t-1)'!N24-1),"")</f>
        <v>0</v>
      </c>
      <c r="O24" s="266">
        <f>IFERROR(IF('NUOS (t-1)'!O24=0,0,'NUOS (t)'!O24/'NUOS (t-1)'!O24-1),"")</f>
        <v>0</v>
      </c>
      <c r="P24" s="266">
        <f>IFERROR(IF('NUOS (t-1)'!P24=0,0,'NUOS (t)'!P24/'NUOS (t-1)'!P24-1),"")</f>
        <v>0</v>
      </c>
      <c r="Q24" s="266">
        <f>IFERROR(IF('NUOS (t-1)'!Q24=0,0,'NUOS (t)'!Q24/'NUOS (t-1)'!Q24-1),"")</f>
        <v>0</v>
      </c>
      <c r="R24" s="266">
        <f>IFERROR(IF('NUOS (t-1)'!R24=0,0,'NUOS (t)'!R24/'NUOS (t-1)'!R24-1),"")</f>
        <v>0</v>
      </c>
      <c r="S24" s="266">
        <f>IFERROR(IF('NUOS (t-1)'!S24=0,0,'NUOS (t)'!S24/'NUOS (t-1)'!S24-1),"")</f>
        <v>0</v>
      </c>
      <c r="T24" s="266"/>
      <c r="U24" s="266"/>
      <c r="V24" s="266"/>
      <c r="W24" s="266"/>
      <c r="X24" s="266"/>
      <c r="Y24" s="266"/>
      <c r="Z24" s="266"/>
      <c r="AA24" s="266"/>
    </row>
    <row r="25" spans="1:27" s="204" customFormat="1" x14ac:dyDescent="0.2">
      <c r="A25" s="230"/>
      <c r="B25" s="230"/>
      <c r="C25" s="200" t="str">
        <f>IF('Q (t)'!C25="","",'Q (t)'!C25)</f>
        <v>N11</v>
      </c>
      <c r="D25" s="196" t="str">
        <f>IF('Q (t)'!D25="","",'Q (t)'!D25)</f>
        <v>(SAMPLE ONLY) Tariff 11</v>
      </c>
      <c r="E25" s="199" t="str">
        <f>IF('Q (t)'!E25="","",'Q (t)'!E25)</f>
        <v>Various</v>
      </c>
      <c r="F25" s="199" t="str">
        <f>IF('Q (t)'!F25="","",'Q (t)'!F25)</f>
        <v>-</v>
      </c>
      <c r="G25" s="266">
        <f>IFERROR(IF('NUOS (t-1)'!G25=0,0,'NUOS (t)'!G25/'NUOS (t-1)'!G25-1),"")</f>
        <v>2.564102564102555E-2</v>
      </c>
      <c r="H25" s="266">
        <f>IFERROR(IF('NUOS (t-1)'!H25=0,0,'NUOS (t)'!H25/'NUOS (t-1)'!H25-1),"")</f>
        <v>0</v>
      </c>
      <c r="I25" s="266">
        <f>IFERROR(IF('NUOS (t-1)'!I25=0,0,'NUOS (t)'!I25/'NUOS (t-1)'!I25-1),"")</f>
        <v>4.0244754600128552E-2</v>
      </c>
      <c r="J25" s="266">
        <f>IFERROR(IF('NUOS (t-1)'!J25=0,0,'NUOS (t)'!J25/'NUOS (t-1)'!J25-1),"")</f>
        <v>5.2254400125706812E-2</v>
      </c>
      <c r="K25" s="266">
        <f>IFERROR(IF('NUOS (t-1)'!K25=0,0,'NUOS (t)'!K25/'NUOS (t-1)'!K25-1),"")</f>
        <v>0.1034339664424011</v>
      </c>
      <c r="L25" s="266">
        <f>IFERROR(IF('NUOS (t-1)'!L25=0,0,'NUOS (t)'!L25/'NUOS (t-1)'!L25-1),"")</f>
        <v>0</v>
      </c>
      <c r="M25" s="266">
        <f>IFERROR(IF('NUOS (t-1)'!M25=0,0,'NUOS (t)'!M25/'NUOS (t-1)'!M25-1),"")</f>
        <v>0</v>
      </c>
      <c r="N25" s="266">
        <f>IFERROR(IF('NUOS (t-1)'!N25=0,0,'NUOS (t)'!N25/'NUOS (t-1)'!N25-1),"")</f>
        <v>0</v>
      </c>
      <c r="O25" s="266">
        <f>IFERROR(IF('NUOS (t-1)'!O25=0,0,'NUOS (t)'!O25/'NUOS (t-1)'!O25-1),"")</f>
        <v>0</v>
      </c>
      <c r="P25" s="266">
        <f>IFERROR(IF('NUOS (t-1)'!P25=0,0,'NUOS (t)'!P25/'NUOS (t-1)'!P25-1),"")</f>
        <v>0</v>
      </c>
      <c r="Q25" s="266">
        <f>IFERROR(IF('NUOS (t-1)'!Q25=0,0,'NUOS (t)'!Q25/'NUOS (t-1)'!Q25-1),"")</f>
        <v>0</v>
      </c>
      <c r="R25" s="266">
        <f>IFERROR(IF('NUOS (t-1)'!R25=0,0,'NUOS (t)'!R25/'NUOS (t-1)'!R25-1),"")</f>
        <v>0</v>
      </c>
      <c r="S25" s="266">
        <f>IFERROR(IF('NUOS (t-1)'!S25=0,0,'NUOS (t)'!S25/'NUOS (t-1)'!S25-1),"")</f>
        <v>0</v>
      </c>
      <c r="T25" s="266"/>
      <c r="U25" s="266"/>
      <c r="V25" s="266"/>
      <c r="W25" s="266"/>
      <c r="X25" s="266"/>
      <c r="Y25" s="266"/>
      <c r="Z25" s="266"/>
      <c r="AA25" s="266"/>
    </row>
    <row r="26" spans="1:27" s="204" customFormat="1" x14ac:dyDescent="0.2">
      <c r="A26" s="230"/>
      <c r="B26" s="230"/>
      <c r="C26" s="200" t="str">
        <f>IF('Q (t)'!C26="","",'Q (t)'!C26)</f>
        <v>N12</v>
      </c>
      <c r="D26" s="196" t="str">
        <f>IF('Q (t)'!D26="","",'Q (t)'!D26)</f>
        <v>(SAMPLE ONLY) Tariff 12</v>
      </c>
      <c r="E26" s="199" t="str">
        <f>IF('Q (t)'!E26="","",'Q (t)'!E26)</f>
        <v>Various</v>
      </c>
      <c r="F26" s="199" t="str">
        <f>IF('Q (t)'!F26="","",'Q (t)'!F26)</f>
        <v>-</v>
      </c>
      <c r="G26" s="266">
        <f>IFERROR(IF('NUOS (t-1)'!G26=0,0,'NUOS (t)'!G26/'NUOS (t-1)'!G26-1),"")</f>
        <v>2.564102564102555E-2</v>
      </c>
      <c r="H26" s="266">
        <f>IFERROR(IF('NUOS (t-1)'!H26=0,0,'NUOS (t)'!H26/'NUOS (t-1)'!H26-1),"")</f>
        <v>0</v>
      </c>
      <c r="I26" s="266">
        <f>IFERROR(IF('NUOS (t-1)'!I26=0,0,'NUOS (t)'!I26/'NUOS (t-1)'!I26-1),"")</f>
        <v>4.0244754600128552E-2</v>
      </c>
      <c r="J26" s="266">
        <f>IFERROR(IF('NUOS (t-1)'!J26=0,0,'NUOS (t)'!J26/'NUOS (t-1)'!J26-1),"")</f>
        <v>5.2254400125706812E-2</v>
      </c>
      <c r="K26" s="266">
        <f>IFERROR(IF('NUOS (t-1)'!K26=0,0,'NUOS (t)'!K26/'NUOS (t-1)'!K26-1),"")</f>
        <v>0.1034339664424011</v>
      </c>
      <c r="L26" s="266">
        <f>IFERROR(IF('NUOS (t-1)'!L26=0,0,'NUOS (t)'!L26/'NUOS (t-1)'!L26-1),"")</f>
        <v>0</v>
      </c>
      <c r="M26" s="266">
        <f>IFERROR(IF('NUOS (t-1)'!M26=0,0,'NUOS (t)'!M26/'NUOS (t-1)'!M26-1),"")</f>
        <v>0</v>
      </c>
      <c r="N26" s="266">
        <f>IFERROR(IF('NUOS (t-1)'!N26=0,0,'NUOS (t)'!N26/'NUOS (t-1)'!N26-1),"")</f>
        <v>0</v>
      </c>
      <c r="O26" s="266">
        <f>IFERROR(IF('NUOS (t-1)'!O26=0,0,'NUOS (t)'!O26/'NUOS (t-1)'!O26-1),"")</f>
        <v>0</v>
      </c>
      <c r="P26" s="266">
        <f>IFERROR(IF('NUOS (t-1)'!P26=0,0,'NUOS (t)'!P26/'NUOS (t-1)'!P26-1),"")</f>
        <v>0</v>
      </c>
      <c r="Q26" s="266">
        <f>IFERROR(IF('NUOS (t-1)'!Q26=0,0,'NUOS (t)'!Q26/'NUOS (t-1)'!Q26-1),"")</f>
        <v>0</v>
      </c>
      <c r="R26" s="266">
        <f>IFERROR(IF('NUOS (t-1)'!R26=0,0,'NUOS (t)'!R26/'NUOS (t-1)'!R26-1),"")</f>
        <v>0</v>
      </c>
      <c r="S26" s="266">
        <f>IFERROR(IF('NUOS (t-1)'!S26=0,0,'NUOS (t)'!S26/'NUOS (t-1)'!S26-1),"")</f>
        <v>0</v>
      </c>
      <c r="T26" s="266"/>
      <c r="U26" s="266"/>
      <c r="V26" s="266"/>
      <c r="W26" s="266"/>
      <c r="X26" s="266"/>
      <c r="Y26" s="266"/>
      <c r="Z26" s="266"/>
      <c r="AA26" s="266"/>
    </row>
    <row r="27" spans="1:27" s="214" customFormat="1" x14ac:dyDescent="0.2">
      <c r="A27" s="244"/>
      <c r="B27" s="244"/>
      <c r="C27" s="200" t="str">
        <f>IF('Q (t)'!C27="","",'Q (t)'!C27)</f>
        <v/>
      </c>
      <c r="D27" s="196" t="str">
        <f>IF('Q (t)'!D27="","",'Q (t)'!D27)</f>
        <v/>
      </c>
      <c r="E27" s="199" t="str">
        <f>IF('Q (t)'!E27="","",'Q (t)'!E27)</f>
        <v/>
      </c>
      <c r="F27" s="199" t="str">
        <f>IF('Q (t)'!F27="","",'Q (t)'!F27)</f>
        <v/>
      </c>
      <c r="G27" s="266" t="str">
        <f>IFERROR(IF('NUOS (t-1)'!G27=0,0,'NUOS (t)'!G27/'NUOS (t-1)'!G27-1),"")</f>
        <v/>
      </c>
      <c r="H27" s="266" t="str">
        <f>IFERROR(IF('NUOS (t-1)'!H27=0,0,'NUOS (t)'!H27/'NUOS (t-1)'!H27-1),"")</f>
        <v/>
      </c>
      <c r="I27" s="266" t="str">
        <f>IFERROR(IF('NUOS (t-1)'!I27=0,0,'NUOS (t)'!I27/'NUOS (t-1)'!I27-1),"")</f>
        <v/>
      </c>
      <c r="J27" s="266" t="str">
        <f>IFERROR(IF('NUOS (t-1)'!J27=0,0,'NUOS (t)'!J27/'NUOS (t-1)'!J27-1),"")</f>
        <v/>
      </c>
      <c r="K27" s="266" t="str">
        <f>IFERROR(IF('NUOS (t-1)'!K27=0,0,'NUOS (t)'!K27/'NUOS (t-1)'!K27-1),"")</f>
        <v/>
      </c>
      <c r="L27" s="266" t="str">
        <f>IFERROR(IF('NUOS (t-1)'!L27=0,0,'NUOS (t)'!L27/'NUOS (t-1)'!L27-1),"")</f>
        <v/>
      </c>
      <c r="M27" s="266" t="str">
        <f>IFERROR(IF('NUOS (t-1)'!M27=0,0,'NUOS (t)'!M27/'NUOS (t-1)'!M27-1),"")</f>
        <v/>
      </c>
      <c r="N27" s="266" t="str">
        <f>IFERROR(IF('NUOS (t-1)'!N27=0,0,'NUOS (t)'!N27/'NUOS (t-1)'!N27-1),"")</f>
        <v/>
      </c>
      <c r="O27" s="266" t="str">
        <f>IFERROR(IF('NUOS (t-1)'!O27=0,0,'NUOS (t)'!O27/'NUOS (t-1)'!O27-1),"")</f>
        <v/>
      </c>
      <c r="P27" s="266" t="str">
        <f>IFERROR(IF('NUOS (t-1)'!P27=0,0,'NUOS (t)'!P27/'NUOS (t-1)'!P27-1),"")</f>
        <v/>
      </c>
      <c r="Q27" s="266" t="str">
        <f>IFERROR(IF('NUOS (t-1)'!Q27=0,0,'NUOS (t)'!Q27/'NUOS (t-1)'!Q27-1),"")</f>
        <v/>
      </c>
      <c r="R27" s="266" t="str">
        <f>IFERROR(IF('NUOS (t-1)'!R27=0,0,'NUOS (t)'!R27/'NUOS (t-1)'!R27-1),"")</f>
        <v/>
      </c>
      <c r="S27" s="266" t="str">
        <f>IFERROR(IF('NUOS (t-1)'!S27=0,0,'NUOS (t)'!S27/'NUOS (t-1)'!S27-1),"")</f>
        <v/>
      </c>
      <c r="T27" s="266"/>
      <c r="U27" s="266"/>
      <c r="V27" s="266"/>
      <c r="W27" s="266"/>
      <c r="X27" s="266"/>
      <c r="Y27" s="266"/>
      <c r="Z27" s="266"/>
      <c r="AA27" s="266"/>
    </row>
    <row r="28" spans="1:27" s="204" customFormat="1" x14ac:dyDescent="0.2">
      <c r="A28" s="230"/>
      <c r="B28" s="230"/>
      <c r="C28" s="200" t="str">
        <f>IF('Q (t)'!C28="","",'Q (t)'!C28)</f>
        <v/>
      </c>
      <c r="D28" s="196" t="str">
        <f>IF('Q (t)'!D28="","",'Q (t)'!D28)</f>
        <v/>
      </c>
      <c r="E28" s="199" t="str">
        <f>IF('Q (t)'!E28="","",'Q (t)'!E28)</f>
        <v/>
      </c>
      <c r="F28" s="199" t="str">
        <f>IF('Q (t)'!F28="","",'Q (t)'!F28)</f>
        <v/>
      </c>
      <c r="G28" s="266" t="str">
        <f>IFERROR(IF('NUOS (t-1)'!G28=0,0,'NUOS (t)'!G28/'NUOS (t-1)'!G28-1),"")</f>
        <v/>
      </c>
      <c r="H28" s="266" t="str">
        <f>IFERROR(IF('NUOS (t-1)'!H28=0,0,'NUOS (t)'!H28/'NUOS (t-1)'!H28-1),"")</f>
        <v/>
      </c>
      <c r="I28" s="266" t="str">
        <f>IFERROR(IF('NUOS (t-1)'!I28=0,0,'NUOS (t)'!I28/'NUOS (t-1)'!I28-1),"")</f>
        <v/>
      </c>
      <c r="J28" s="266" t="str">
        <f>IFERROR(IF('NUOS (t-1)'!J28=0,0,'NUOS (t)'!J28/'NUOS (t-1)'!J28-1),"")</f>
        <v/>
      </c>
      <c r="K28" s="266" t="str">
        <f>IFERROR(IF('NUOS (t-1)'!K28=0,0,'NUOS (t)'!K28/'NUOS (t-1)'!K28-1),"")</f>
        <v/>
      </c>
      <c r="L28" s="266" t="str">
        <f>IFERROR(IF('NUOS (t-1)'!L28=0,0,'NUOS (t)'!L28/'NUOS (t-1)'!L28-1),"")</f>
        <v/>
      </c>
      <c r="M28" s="266" t="str">
        <f>IFERROR(IF('NUOS (t-1)'!M28=0,0,'NUOS (t)'!M28/'NUOS (t-1)'!M28-1),"")</f>
        <v/>
      </c>
      <c r="N28" s="266" t="str">
        <f>IFERROR(IF('NUOS (t-1)'!N28=0,0,'NUOS (t)'!N28/'NUOS (t-1)'!N28-1),"")</f>
        <v/>
      </c>
      <c r="O28" s="266" t="str">
        <f>IFERROR(IF('NUOS (t-1)'!O28=0,0,'NUOS (t)'!O28/'NUOS (t-1)'!O28-1),"")</f>
        <v/>
      </c>
      <c r="P28" s="266" t="str">
        <f>IFERROR(IF('NUOS (t-1)'!P28=0,0,'NUOS (t)'!P28/'NUOS (t-1)'!P28-1),"")</f>
        <v/>
      </c>
      <c r="Q28" s="266" t="str">
        <f>IFERROR(IF('NUOS (t-1)'!Q28=0,0,'NUOS (t)'!Q28/'NUOS (t-1)'!Q28-1),"")</f>
        <v/>
      </c>
      <c r="R28" s="266" t="str">
        <f>IFERROR(IF('NUOS (t-1)'!R28=0,0,'NUOS (t)'!R28/'NUOS (t-1)'!R28-1),"")</f>
        <v/>
      </c>
      <c r="S28" s="266" t="str">
        <f>IFERROR(IF('NUOS (t-1)'!S28=0,0,'NUOS (t)'!S28/'NUOS (t-1)'!S28-1),"")</f>
        <v/>
      </c>
      <c r="T28" s="266"/>
      <c r="U28" s="266"/>
      <c r="V28" s="266"/>
      <c r="W28" s="266"/>
      <c r="X28" s="266"/>
      <c r="Y28" s="266"/>
      <c r="Z28" s="266"/>
      <c r="AA28" s="266"/>
    </row>
    <row r="29" spans="1:27" x14ac:dyDescent="0.2">
      <c r="C29" s="255" t="str">
        <f>IF('Q (t)'!C29="","",'Q (t)'!C29)</f>
        <v>Tariff Class 2</v>
      </c>
      <c r="D29" s="256"/>
      <c r="E29" s="257"/>
      <c r="F29" s="258"/>
      <c r="G29" s="267"/>
      <c r="H29" s="267"/>
      <c r="I29" s="267"/>
      <c r="J29" s="267"/>
      <c r="K29" s="267"/>
      <c r="L29" s="268"/>
      <c r="M29" s="268"/>
      <c r="N29" s="268"/>
      <c r="O29" s="268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</row>
    <row r="30" spans="1:27" s="204" customFormat="1" x14ac:dyDescent="0.2">
      <c r="A30" s="230"/>
      <c r="B30" s="230"/>
      <c r="C30" s="200" t="str">
        <f>IF('Q (t)'!C30="","",'Q (t)'!C30)</f>
        <v>N21</v>
      </c>
      <c r="D30" s="196" t="str">
        <f>IF('Q (t)'!D30="","",'Q (t)'!D30)</f>
        <v xml:space="preserve">(SAMPLE ONLY) Tariff 21 </v>
      </c>
      <c r="E30" s="199" t="str">
        <f>IF('Q (t)'!E30="","",'Q (t)'!E30)</f>
        <v>Various</v>
      </c>
      <c r="F30" s="199" t="str">
        <f>IF('Q (t)'!F30="","",'Q (t)'!F30)</f>
        <v>-</v>
      </c>
      <c r="G30" s="266">
        <f>IFERROR(IF('NUOS (t-1)'!G30=0,0,'NUOS (t)'!G30/'NUOS (t-1)'!G30-1),"")</f>
        <v>5.6572888486519091E-3</v>
      </c>
      <c r="H30" s="266">
        <f>IFERROR(IF('NUOS (t-1)'!H30=0,0,'NUOS (t)'!H30/'NUOS (t-1)'!H30-1),"")</f>
        <v>0</v>
      </c>
      <c r="I30" s="266">
        <f>IFERROR(IF('NUOS (t-1)'!I30=0,0,'NUOS (t)'!I30/'NUOS (t-1)'!I30-1),"")</f>
        <v>6.230476813351693E-2</v>
      </c>
      <c r="J30" s="266">
        <f>IFERROR(IF('NUOS (t-1)'!J30=0,0,'NUOS (t)'!J30/'NUOS (t-1)'!J30-1),"")</f>
        <v>8.4552184694494326E-2</v>
      </c>
      <c r="K30" s="266">
        <f>IFERROR(IF('NUOS (t-1)'!K30=0,0,'NUOS (t)'!K30/'NUOS (t-1)'!K30-1),"")</f>
        <v>0.14012874983927626</v>
      </c>
      <c r="L30" s="266">
        <f>IFERROR(IF('NUOS (t-1)'!L30=0,0,'NUOS (t)'!L30/'NUOS (t-1)'!L30-1),"")</f>
        <v>0</v>
      </c>
      <c r="M30" s="266">
        <f>IFERROR(IF('NUOS (t-1)'!M30=0,0,'NUOS (t)'!M30/'NUOS (t-1)'!M30-1),"")</f>
        <v>0</v>
      </c>
      <c r="N30" s="266">
        <f>IFERROR(IF('NUOS (t-1)'!N30=0,0,'NUOS (t)'!N30/'NUOS (t-1)'!N30-1),"")</f>
        <v>0</v>
      </c>
      <c r="O30" s="266">
        <f>IFERROR(IF('NUOS (t-1)'!O30=0,0,'NUOS (t)'!O30/'NUOS (t-1)'!O30-1),"")</f>
        <v>0</v>
      </c>
      <c r="P30" s="266">
        <f>IFERROR(IF('NUOS (t-1)'!P30=0,0,'NUOS (t)'!P30/'NUOS (t-1)'!P30-1),"")</f>
        <v>0</v>
      </c>
      <c r="Q30" s="266">
        <f>IFERROR(IF('NUOS (t-1)'!Q30=0,0,'NUOS (t)'!Q30/'NUOS (t-1)'!Q30-1),"")</f>
        <v>2.5641025641025772E-2</v>
      </c>
      <c r="R30" s="266">
        <f>IFERROR(IF('NUOS (t-1)'!R30=0,0,'NUOS (t)'!R30/'NUOS (t-1)'!R30-1),"")</f>
        <v>0</v>
      </c>
      <c r="S30" s="266">
        <f>IFERROR(IF('NUOS (t-1)'!S30=0,0,'NUOS (t)'!S30/'NUOS (t-1)'!S30-1),"")</f>
        <v>2.5641025641025772E-2</v>
      </c>
      <c r="T30" s="266"/>
      <c r="U30" s="266"/>
      <c r="V30" s="266"/>
      <c r="W30" s="266"/>
      <c r="X30" s="266"/>
      <c r="Y30" s="266"/>
      <c r="Z30" s="266"/>
      <c r="AA30" s="266"/>
    </row>
    <row r="31" spans="1:27" s="204" customFormat="1" x14ac:dyDescent="0.2">
      <c r="A31" s="230"/>
      <c r="B31" s="230"/>
      <c r="C31" s="200" t="str">
        <f>IF('Q (t)'!C31="","",'Q (t)'!C31)</f>
        <v>N22</v>
      </c>
      <c r="D31" s="196" t="str">
        <f>IF('Q (t)'!D31="","",'Q (t)'!D31)</f>
        <v>(SAMPLE ONLY) Tariff 22</v>
      </c>
      <c r="E31" s="199" t="str">
        <f>IF('Q (t)'!E31="","",'Q (t)'!E31)</f>
        <v>Various</v>
      </c>
      <c r="F31" s="199" t="str">
        <f>IF('Q (t)'!F31="","",'Q (t)'!F31)</f>
        <v>-</v>
      </c>
      <c r="G31" s="266">
        <f>IFERROR(IF('NUOS (t-1)'!G31=0,0,'NUOS (t)'!G31/'NUOS (t-1)'!G31-1),"")</f>
        <v>5.6572888486519091E-3</v>
      </c>
      <c r="H31" s="266">
        <f>IFERROR(IF('NUOS (t-1)'!H31=0,0,'NUOS (t)'!H31/'NUOS (t-1)'!H31-1),"")</f>
        <v>0</v>
      </c>
      <c r="I31" s="266">
        <f>IFERROR(IF('NUOS (t-1)'!I31=0,0,'NUOS (t)'!I31/'NUOS (t-1)'!I31-1),"")</f>
        <v>4.0244754600128552E-2</v>
      </c>
      <c r="J31" s="266">
        <f>IFERROR(IF('NUOS (t-1)'!J31=0,0,'NUOS (t)'!J31/'NUOS (t-1)'!J31-1),"")</f>
        <v>4.6528631088555095E-2</v>
      </c>
      <c r="K31" s="266">
        <f>IFERROR(IF('NUOS (t-1)'!K31=0,0,'NUOS (t)'!K31/'NUOS (t-1)'!K31-1),"")</f>
        <v>6.230476813351693E-2</v>
      </c>
      <c r="L31" s="266">
        <f>IFERROR(IF('NUOS (t-1)'!L31=0,0,'NUOS (t)'!L31/'NUOS (t-1)'!L31-1),"")</f>
        <v>0</v>
      </c>
      <c r="M31" s="266">
        <f>IFERROR(IF('NUOS (t-1)'!M31=0,0,'NUOS (t)'!M31/'NUOS (t-1)'!M31-1),"")</f>
        <v>0</v>
      </c>
      <c r="N31" s="266">
        <f>IFERROR(IF('NUOS (t-1)'!N31=0,0,'NUOS (t)'!N31/'NUOS (t-1)'!N31-1),"")</f>
        <v>0</v>
      </c>
      <c r="O31" s="266">
        <f>IFERROR(IF('NUOS (t-1)'!O31=0,0,'NUOS (t)'!O31/'NUOS (t-1)'!O31-1),"")</f>
        <v>0</v>
      </c>
      <c r="P31" s="266">
        <f>IFERROR(IF('NUOS (t-1)'!P31=0,0,'NUOS (t)'!P31/'NUOS (t-1)'!P31-1),"")</f>
        <v>0</v>
      </c>
      <c r="Q31" s="266">
        <f>IFERROR(IF('NUOS (t-1)'!Q31=0,0,'NUOS (t)'!Q31/'NUOS (t-1)'!Q31-1),"")</f>
        <v>0</v>
      </c>
      <c r="R31" s="266">
        <f>IFERROR(IF('NUOS (t-1)'!R31=0,0,'NUOS (t)'!R31/'NUOS (t-1)'!R31-1),"")</f>
        <v>0</v>
      </c>
      <c r="S31" s="266">
        <f>IFERROR(IF('NUOS (t-1)'!S31=0,0,'NUOS (t)'!S31/'NUOS (t-1)'!S31-1),"")</f>
        <v>0</v>
      </c>
      <c r="T31" s="266"/>
      <c r="U31" s="266"/>
      <c r="V31" s="266"/>
      <c r="W31" s="266"/>
      <c r="X31" s="266"/>
      <c r="Y31" s="266"/>
      <c r="Z31" s="266"/>
      <c r="AA31" s="266"/>
    </row>
    <row r="32" spans="1:27" s="204" customFormat="1" x14ac:dyDescent="0.2">
      <c r="A32" s="230"/>
      <c r="B32" s="230"/>
      <c r="C32" s="200" t="str">
        <f>IF('Q (t)'!C32="","",'Q (t)'!C32)</f>
        <v/>
      </c>
      <c r="D32" s="196" t="str">
        <f>IF('Q (t)'!D32="","",'Q (t)'!D32)</f>
        <v/>
      </c>
      <c r="E32" s="199" t="str">
        <f>IF('Q (t)'!E32="","",'Q (t)'!E32)</f>
        <v/>
      </c>
      <c r="F32" s="199" t="str">
        <f>IF('Q (t)'!F32="","",'Q (t)'!F32)</f>
        <v/>
      </c>
      <c r="G32" s="266" t="str">
        <f>IFERROR(IF('NUOS (t-1)'!G32=0,0,'NUOS (t)'!G32/'NUOS (t-1)'!G32-1),"")</f>
        <v/>
      </c>
      <c r="H32" s="266" t="str">
        <f>IFERROR(IF('NUOS (t-1)'!H32=0,0,'NUOS (t)'!H32/'NUOS (t-1)'!H32-1),"")</f>
        <v/>
      </c>
      <c r="I32" s="266" t="str">
        <f>IFERROR(IF('NUOS (t-1)'!I32=0,0,'NUOS (t)'!I32/'NUOS (t-1)'!I32-1),"")</f>
        <v/>
      </c>
      <c r="J32" s="266" t="str">
        <f>IFERROR(IF('NUOS (t-1)'!J32=0,0,'NUOS (t)'!J32/'NUOS (t-1)'!J32-1),"")</f>
        <v/>
      </c>
      <c r="K32" s="266" t="str">
        <f>IFERROR(IF('NUOS (t-1)'!K32=0,0,'NUOS (t)'!K32/'NUOS (t-1)'!K32-1),"")</f>
        <v/>
      </c>
      <c r="L32" s="266" t="str">
        <f>IFERROR(IF('NUOS (t-1)'!L32=0,0,'NUOS (t)'!L32/'NUOS (t-1)'!L32-1),"")</f>
        <v/>
      </c>
      <c r="M32" s="266" t="str">
        <f>IFERROR(IF('NUOS (t-1)'!M32=0,0,'NUOS (t)'!M32/'NUOS (t-1)'!M32-1),"")</f>
        <v/>
      </c>
      <c r="N32" s="266" t="str">
        <f>IFERROR(IF('NUOS (t-1)'!N32=0,0,'NUOS (t)'!N32/'NUOS (t-1)'!N32-1),"")</f>
        <v/>
      </c>
      <c r="O32" s="266" t="str">
        <f>IFERROR(IF('NUOS (t-1)'!O32=0,0,'NUOS (t)'!O32/'NUOS (t-1)'!O32-1),"")</f>
        <v/>
      </c>
      <c r="P32" s="266" t="str">
        <f>IFERROR(IF('NUOS (t-1)'!P32=0,0,'NUOS (t)'!P32/'NUOS (t-1)'!P32-1),"")</f>
        <v/>
      </c>
      <c r="Q32" s="266" t="str">
        <f>IFERROR(IF('NUOS (t-1)'!Q32=0,0,'NUOS (t)'!Q32/'NUOS (t-1)'!Q32-1),"")</f>
        <v/>
      </c>
      <c r="R32" s="266" t="str">
        <f>IFERROR(IF('NUOS (t-1)'!R32=0,0,'NUOS (t)'!R32/'NUOS (t-1)'!R32-1),"")</f>
        <v/>
      </c>
      <c r="S32" s="266" t="str">
        <f>IFERROR(IF('NUOS (t-1)'!S32=0,0,'NUOS (t)'!S32/'NUOS (t-1)'!S32-1),"")</f>
        <v/>
      </c>
      <c r="T32" s="266"/>
      <c r="U32" s="266"/>
      <c r="V32" s="266"/>
      <c r="W32" s="266"/>
      <c r="X32" s="266"/>
      <c r="Y32" s="266"/>
      <c r="Z32" s="266"/>
      <c r="AA32" s="266"/>
    </row>
    <row r="33" spans="1:27" s="204" customFormat="1" x14ac:dyDescent="0.2">
      <c r="A33" s="230"/>
      <c r="B33" s="230"/>
      <c r="C33" s="200" t="str">
        <f>IF('Q (t)'!C33="","",'Q (t)'!C33)</f>
        <v/>
      </c>
      <c r="D33" s="196" t="str">
        <f>IF('Q (t)'!D33="","",'Q (t)'!D33)</f>
        <v/>
      </c>
      <c r="E33" s="199" t="str">
        <f>IF('Q (t)'!E33="","",'Q (t)'!E33)</f>
        <v/>
      </c>
      <c r="F33" s="199" t="str">
        <f>IF('Q (t)'!F33="","",'Q (t)'!F33)</f>
        <v/>
      </c>
      <c r="G33" s="266" t="str">
        <f>IFERROR(IF('NUOS (t-1)'!G33=0,0,'NUOS (t)'!G33/'NUOS (t-1)'!G33-1),"")</f>
        <v/>
      </c>
      <c r="H33" s="266" t="str">
        <f>IFERROR(IF('NUOS (t-1)'!H33=0,0,'NUOS (t)'!H33/'NUOS (t-1)'!H33-1),"")</f>
        <v/>
      </c>
      <c r="I33" s="266" t="str">
        <f>IFERROR(IF('NUOS (t-1)'!I33=0,0,'NUOS (t)'!I33/'NUOS (t-1)'!I33-1),"")</f>
        <v/>
      </c>
      <c r="J33" s="266" t="str">
        <f>IFERROR(IF('NUOS (t-1)'!J33=0,0,'NUOS (t)'!J33/'NUOS (t-1)'!J33-1),"")</f>
        <v/>
      </c>
      <c r="K33" s="266" t="str">
        <f>IFERROR(IF('NUOS (t-1)'!K33=0,0,'NUOS (t)'!K33/'NUOS (t-1)'!K33-1),"")</f>
        <v/>
      </c>
      <c r="L33" s="266" t="str">
        <f>IFERROR(IF('NUOS (t-1)'!L33=0,0,'NUOS (t)'!L33/'NUOS (t-1)'!L33-1),"")</f>
        <v/>
      </c>
      <c r="M33" s="266" t="str">
        <f>IFERROR(IF('NUOS (t-1)'!M33=0,0,'NUOS (t)'!M33/'NUOS (t-1)'!M33-1),"")</f>
        <v/>
      </c>
      <c r="N33" s="266" t="str">
        <f>IFERROR(IF('NUOS (t-1)'!N33=0,0,'NUOS (t)'!N33/'NUOS (t-1)'!N33-1),"")</f>
        <v/>
      </c>
      <c r="O33" s="266" t="str">
        <f>IFERROR(IF('NUOS (t-1)'!O33=0,0,'NUOS (t)'!O33/'NUOS (t-1)'!O33-1),"")</f>
        <v/>
      </c>
      <c r="P33" s="266" t="str">
        <f>IFERROR(IF('NUOS (t-1)'!P33=0,0,'NUOS (t)'!P33/'NUOS (t-1)'!P33-1),"")</f>
        <v/>
      </c>
      <c r="Q33" s="266" t="str">
        <f>IFERROR(IF('NUOS (t-1)'!Q33=0,0,'NUOS (t)'!Q33/'NUOS (t-1)'!Q33-1),"")</f>
        <v/>
      </c>
      <c r="R33" s="266" t="str">
        <f>IFERROR(IF('NUOS (t-1)'!R33=0,0,'NUOS (t)'!R33/'NUOS (t-1)'!R33-1),"")</f>
        <v/>
      </c>
      <c r="S33" s="266" t="str">
        <f>IFERROR(IF('NUOS (t-1)'!S33=0,0,'NUOS (t)'!S33/'NUOS (t-1)'!S33-1),"")</f>
        <v/>
      </c>
      <c r="T33" s="266"/>
      <c r="U33" s="266"/>
      <c r="V33" s="266"/>
      <c r="W33" s="266"/>
      <c r="X33" s="266"/>
      <c r="Y33" s="266"/>
      <c r="Z33" s="266"/>
      <c r="AA33" s="266"/>
    </row>
    <row r="34" spans="1:27" x14ac:dyDescent="0.2">
      <c r="C34" s="255" t="str">
        <f>IF('Q (t)'!C34="","",'Q (t)'!C34)</f>
        <v>Tariff Class 3</v>
      </c>
      <c r="D34" s="256"/>
      <c r="E34" s="257"/>
      <c r="F34" s="258"/>
      <c r="G34" s="267"/>
      <c r="H34" s="267"/>
      <c r="I34" s="267"/>
      <c r="J34" s="267"/>
      <c r="K34" s="267"/>
      <c r="L34" s="268"/>
      <c r="M34" s="268"/>
      <c r="N34" s="268"/>
      <c r="O34" s="268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</row>
    <row r="35" spans="1:27" s="204" customFormat="1" x14ac:dyDescent="0.2">
      <c r="A35" s="230"/>
      <c r="B35" s="230"/>
      <c r="C35" s="200" t="str">
        <f>IF('Q (t)'!C35="","",'Q (t)'!C35)</f>
        <v>N31</v>
      </c>
      <c r="D35" s="196" t="str">
        <f>IF('Q (t)'!D35="","",'Q (t)'!D35)</f>
        <v xml:space="preserve">(SAMPLE ONLY) Tariff 31 </v>
      </c>
      <c r="E35" s="199" t="str">
        <f>IF('Q (t)'!E35="","",'Q (t)'!E35)</f>
        <v>Various</v>
      </c>
      <c r="F35" s="199" t="str">
        <f>IF('Q (t)'!F35="","",'Q (t)'!F35)</f>
        <v>-</v>
      </c>
      <c r="G35" s="266">
        <f>IFERROR(IF('NUOS (t-1)'!G35=0,0,'NUOS (t)'!G35/'NUOS (t-1)'!G35-1),"")</f>
        <v>2.564102564102555E-2</v>
      </c>
      <c r="H35" s="266">
        <f>IFERROR(IF('NUOS (t-1)'!H35=0,0,'NUOS (t)'!H35/'NUOS (t-1)'!H35-1),"")</f>
        <v>0</v>
      </c>
      <c r="I35" s="266">
        <f>IFERROR(IF('NUOS (t-1)'!I35=0,0,'NUOS (t)'!I35/'NUOS (t-1)'!I35-1),"")</f>
        <v>0.11827994751136583</v>
      </c>
      <c r="J35" s="266">
        <f>IFERROR(IF('NUOS (t-1)'!J35=0,0,'NUOS (t)'!J35/'NUOS (t-1)'!J35-1),"")</f>
        <v>0.14012874983927626</v>
      </c>
      <c r="K35" s="266">
        <f>IFERROR(IF('NUOS (t-1)'!K35=0,0,'NUOS (t)'!K35/'NUOS (t-1)'!K35-1),"")</f>
        <v>0.1667538019784045</v>
      </c>
      <c r="L35" s="266">
        <f>IFERROR(IF('NUOS (t-1)'!L35=0,0,'NUOS (t)'!L35/'NUOS (t-1)'!L35-1),"")</f>
        <v>0</v>
      </c>
      <c r="M35" s="266">
        <f>IFERROR(IF('NUOS (t-1)'!M35=0,0,'NUOS (t)'!M35/'NUOS (t-1)'!M35-1),"")</f>
        <v>0</v>
      </c>
      <c r="N35" s="266">
        <f>IFERROR(IF('NUOS (t-1)'!N35=0,0,'NUOS (t)'!N35/'NUOS (t-1)'!N35-1),"")</f>
        <v>0</v>
      </c>
      <c r="O35" s="266">
        <f>IFERROR(IF('NUOS (t-1)'!O35=0,0,'NUOS (t)'!O35/'NUOS (t-1)'!O35-1),"")</f>
        <v>0</v>
      </c>
      <c r="P35" s="266">
        <f>IFERROR(IF('NUOS (t-1)'!P35=0,0,'NUOS (t)'!P35/'NUOS (t-1)'!P35-1),"")</f>
        <v>0</v>
      </c>
      <c r="Q35" s="266">
        <f>IFERROR(IF('NUOS (t-1)'!Q35=0,0,'NUOS (t)'!Q35/'NUOS (t-1)'!Q35-1),"")</f>
        <v>2.5641025641025772E-2</v>
      </c>
      <c r="R35" s="266">
        <f>IFERROR(IF('NUOS (t-1)'!R35=0,0,'NUOS (t)'!R35/'NUOS (t-1)'!R35-1),"")</f>
        <v>0</v>
      </c>
      <c r="S35" s="266">
        <f>IFERROR(IF('NUOS (t-1)'!S35=0,0,'NUOS (t)'!S35/'NUOS (t-1)'!S35-1),"")</f>
        <v>2.5641025641025772E-2</v>
      </c>
      <c r="T35" s="266"/>
      <c r="U35" s="266"/>
      <c r="V35" s="266"/>
      <c r="W35" s="266"/>
      <c r="X35" s="266"/>
      <c r="Y35" s="266"/>
      <c r="Z35" s="266"/>
      <c r="AA35" s="266"/>
    </row>
    <row r="36" spans="1:27" s="204" customFormat="1" x14ac:dyDescent="0.2">
      <c r="A36" s="230"/>
      <c r="B36" s="230"/>
      <c r="C36" s="200" t="str">
        <f>IF('Q (t)'!C36="","",'Q (t)'!C36)</f>
        <v>N32</v>
      </c>
      <c r="D36" s="196" t="str">
        <f>IF('Q (t)'!D36="","",'Q (t)'!D36)</f>
        <v>(SAMPLE ONLY) Tariff 32</v>
      </c>
      <c r="E36" s="199" t="str">
        <f>IF('Q (t)'!E36="","",'Q (t)'!E36)</f>
        <v>BSP 01</v>
      </c>
      <c r="F36" s="199">
        <f>IF('Q (t)'!F36="","",'Q (t)'!F36)</f>
        <v>1.01</v>
      </c>
      <c r="G36" s="266">
        <f>IFERROR(IF('NUOS (t-1)'!G36=0,0,'NUOS (t)'!G36/'NUOS (t-1)'!G36-1),"")</f>
        <v>2.564102564102555E-2</v>
      </c>
      <c r="H36" s="266">
        <f>IFERROR(IF('NUOS (t-1)'!H36=0,0,'NUOS (t)'!H36/'NUOS (t-1)'!H36-1),"")</f>
        <v>0</v>
      </c>
      <c r="I36" s="266">
        <f>IFERROR(IF('NUOS (t-1)'!I36=0,0,'NUOS (t)'!I36/'NUOS (t-1)'!I36-1),"")</f>
        <v>0.11827994751136583</v>
      </c>
      <c r="J36" s="266">
        <f>IFERROR(IF('NUOS (t-1)'!J36=0,0,'NUOS (t)'!J36/'NUOS (t-1)'!J36-1),"")</f>
        <v>0.14012874983927626</v>
      </c>
      <c r="K36" s="266">
        <f>IFERROR(IF('NUOS (t-1)'!K36=0,0,'NUOS (t)'!K36/'NUOS (t-1)'!K36-1),"")</f>
        <v>0.3627437691136528</v>
      </c>
      <c r="L36" s="266">
        <f>IFERROR(IF('NUOS (t-1)'!L36=0,0,'NUOS (t)'!L36/'NUOS (t-1)'!L36-1),"")</f>
        <v>0</v>
      </c>
      <c r="M36" s="266">
        <f>IFERROR(IF('NUOS (t-1)'!M36=0,0,'NUOS (t)'!M36/'NUOS (t-1)'!M36-1),"")</f>
        <v>0</v>
      </c>
      <c r="N36" s="266">
        <f>IFERROR(IF('NUOS (t-1)'!N36=0,0,'NUOS (t)'!N36/'NUOS (t-1)'!N36-1),"")</f>
        <v>0</v>
      </c>
      <c r="O36" s="266">
        <f>IFERROR(IF('NUOS (t-1)'!O36=0,0,'NUOS (t)'!O36/'NUOS (t-1)'!O36-1),"")</f>
        <v>0</v>
      </c>
      <c r="P36" s="266">
        <f>IFERROR(IF('NUOS (t-1)'!P36=0,0,'NUOS (t)'!P36/'NUOS (t-1)'!P36-1),"")</f>
        <v>0</v>
      </c>
      <c r="Q36" s="266">
        <f>IFERROR(IF('NUOS (t-1)'!Q36=0,0,'NUOS (t)'!Q36/'NUOS (t-1)'!Q36-1),"")</f>
        <v>2.5641025641025772E-2</v>
      </c>
      <c r="R36" s="266">
        <f>IFERROR(IF('NUOS (t-1)'!R36=0,0,'NUOS (t)'!R36/'NUOS (t-1)'!R36-1),"")</f>
        <v>0</v>
      </c>
      <c r="S36" s="266">
        <f>IFERROR(IF('NUOS (t-1)'!S36=0,0,'NUOS (t)'!S36/'NUOS (t-1)'!S36-1),"")</f>
        <v>2.5641025641025772E-2</v>
      </c>
      <c r="T36" s="266"/>
      <c r="U36" s="266"/>
      <c r="V36" s="266"/>
      <c r="W36" s="266"/>
      <c r="X36" s="266"/>
      <c r="Y36" s="266"/>
      <c r="Z36" s="266"/>
      <c r="AA36" s="266"/>
    </row>
    <row r="37" spans="1:27" s="204" customFormat="1" x14ac:dyDescent="0.2">
      <c r="A37" s="230"/>
      <c r="B37" s="230"/>
      <c r="C37" s="200" t="str">
        <f>IF('Q (t)'!C37="","",'Q (t)'!C37)</f>
        <v>N33</v>
      </c>
      <c r="D37" s="196" t="str">
        <f>IF('Q (t)'!D37="","",'Q (t)'!D37)</f>
        <v>(SAMPLE ONLY) Tariff 33</v>
      </c>
      <c r="E37" s="199" t="str">
        <f>IF('Q (t)'!E37="","",'Q (t)'!E37)</f>
        <v>BSP 01</v>
      </c>
      <c r="F37" s="199">
        <f>IF('Q (t)'!F37="","",'Q (t)'!F37)</f>
        <v>1.01</v>
      </c>
      <c r="G37" s="266">
        <f>IFERROR(IF('NUOS (t-1)'!G37=0,0,'NUOS (t)'!G37/'NUOS (t-1)'!G37-1),"")</f>
        <v>2.564102564102555E-2</v>
      </c>
      <c r="H37" s="266">
        <f>IFERROR(IF('NUOS (t-1)'!H37=0,0,'NUOS (t)'!H37/'NUOS (t-1)'!H37-1),"")</f>
        <v>0</v>
      </c>
      <c r="I37" s="266">
        <f>IFERROR(IF('NUOS (t-1)'!I37=0,0,'NUOS (t)'!I37/'NUOS (t-1)'!I37-1),"")</f>
        <v>0.11827994751136583</v>
      </c>
      <c r="J37" s="266">
        <f>IFERROR(IF('NUOS (t-1)'!J37=0,0,'NUOS (t)'!J37/'NUOS (t-1)'!J37-1),"")</f>
        <v>0.14012874983927626</v>
      </c>
      <c r="K37" s="266">
        <f>IFERROR(IF('NUOS (t-1)'!K37=0,0,'NUOS (t)'!K37/'NUOS (t-1)'!K37-1),"")</f>
        <v>0.3627437691136528</v>
      </c>
      <c r="L37" s="266">
        <f>IFERROR(IF('NUOS (t-1)'!L37=0,0,'NUOS (t)'!L37/'NUOS (t-1)'!L37-1),"")</f>
        <v>0</v>
      </c>
      <c r="M37" s="266">
        <f>IFERROR(IF('NUOS (t-1)'!M37=0,0,'NUOS (t)'!M37/'NUOS (t-1)'!M37-1),"")</f>
        <v>0</v>
      </c>
      <c r="N37" s="266">
        <f>IFERROR(IF('NUOS (t-1)'!N37=0,0,'NUOS (t)'!N37/'NUOS (t-1)'!N37-1),"")</f>
        <v>0</v>
      </c>
      <c r="O37" s="266">
        <f>IFERROR(IF('NUOS (t-1)'!O37=0,0,'NUOS (t)'!O37/'NUOS (t-1)'!O37-1),"")</f>
        <v>0</v>
      </c>
      <c r="P37" s="266">
        <f>IFERROR(IF('NUOS (t-1)'!P37=0,0,'NUOS (t)'!P37/'NUOS (t-1)'!P37-1),"")</f>
        <v>0</v>
      </c>
      <c r="Q37" s="266">
        <f>IFERROR(IF('NUOS (t-1)'!Q37=0,0,'NUOS (t)'!Q37/'NUOS (t-1)'!Q37-1),"")</f>
        <v>2.5641025641025772E-2</v>
      </c>
      <c r="R37" s="266">
        <f>IFERROR(IF('NUOS (t-1)'!R37=0,0,'NUOS (t)'!R37/'NUOS (t-1)'!R37-1),"")</f>
        <v>0</v>
      </c>
      <c r="S37" s="266">
        <f>IFERROR(IF('NUOS (t-1)'!S37=0,0,'NUOS (t)'!S37/'NUOS (t-1)'!S37-1),"")</f>
        <v>2.5641025641025772E-2</v>
      </c>
      <c r="T37" s="266"/>
      <c r="U37" s="266"/>
      <c r="V37" s="266"/>
      <c r="W37" s="266"/>
      <c r="X37" s="266"/>
      <c r="Y37" s="266"/>
      <c r="Z37" s="266"/>
      <c r="AA37" s="266"/>
    </row>
    <row r="38" spans="1:27" s="204" customFormat="1" x14ac:dyDescent="0.2">
      <c r="A38" s="230"/>
      <c r="B38" s="230"/>
      <c r="C38" s="200" t="str">
        <f>IF('Q (t)'!C38="","",'Q (t)'!C38)</f>
        <v>N34</v>
      </c>
      <c r="D38" s="196" t="str">
        <f>IF('Q (t)'!D38="","",'Q (t)'!D38)</f>
        <v>(SAMPLE ONLY) Tariff 34</v>
      </c>
      <c r="E38" s="199" t="str">
        <f>IF('Q (t)'!E38="","",'Q (t)'!E38)</f>
        <v>BSP 02</v>
      </c>
      <c r="F38" s="199">
        <f>IF('Q (t)'!F38="","",'Q (t)'!F38)</f>
        <v>1.01</v>
      </c>
      <c r="G38" s="266">
        <f>IFERROR(IF('NUOS (t-1)'!G38=0,0,'NUOS (t)'!G38/'NUOS (t-1)'!G38-1),"")</f>
        <v>2.564102564102555E-2</v>
      </c>
      <c r="H38" s="266">
        <f>IFERROR(IF('NUOS (t-1)'!H38=0,0,'NUOS (t)'!H38/'NUOS (t-1)'!H38-1),"")</f>
        <v>0</v>
      </c>
      <c r="I38" s="266">
        <f>IFERROR(IF('NUOS (t-1)'!I38=0,0,'NUOS (t)'!I38/'NUOS (t-1)'!I38-1),"")</f>
        <v>0.11827994751136583</v>
      </c>
      <c r="J38" s="266">
        <f>IFERROR(IF('NUOS (t-1)'!J38=0,0,'NUOS (t)'!J38/'NUOS (t-1)'!J38-1),"")</f>
        <v>0.14012874983927626</v>
      </c>
      <c r="K38" s="266">
        <f>IFERROR(IF('NUOS (t-1)'!K38=0,0,'NUOS (t)'!K38/'NUOS (t-1)'!K38-1),"")</f>
        <v>0.3627437691136528</v>
      </c>
      <c r="L38" s="266">
        <f>IFERROR(IF('NUOS (t-1)'!L38=0,0,'NUOS (t)'!L38/'NUOS (t-1)'!L38-1),"")</f>
        <v>0</v>
      </c>
      <c r="M38" s="266">
        <f>IFERROR(IF('NUOS (t-1)'!M38=0,0,'NUOS (t)'!M38/'NUOS (t-1)'!M38-1),"")</f>
        <v>0</v>
      </c>
      <c r="N38" s="266">
        <f>IFERROR(IF('NUOS (t-1)'!N38=0,0,'NUOS (t)'!N38/'NUOS (t-1)'!N38-1),"")</f>
        <v>0</v>
      </c>
      <c r="O38" s="266">
        <f>IFERROR(IF('NUOS (t-1)'!O38=0,0,'NUOS (t)'!O38/'NUOS (t-1)'!O38-1),"")</f>
        <v>0</v>
      </c>
      <c r="P38" s="266">
        <f>IFERROR(IF('NUOS (t-1)'!P38=0,0,'NUOS (t)'!P38/'NUOS (t-1)'!P38-1),"")</f>
        <v>0</v>
      </c>
      <c r="Q38" s="266">
        <f>IFERROR(IF('NUOS (t-1)'!Q38=0,0,'NUOS (t)'!Q38/'NUOS (t-1)'!Q38-1),"")</f>
        <v>2.5641025641025772E-2</v>
      </c>
      <c r="R38" s="266">
        <f>IFERROR(IF('NUOS (t-1)'!R38=0,0,'NUOS (t)'!R38/'NUOS (t-1)'!R38-1),"")</f>
        <v>0</v>
      </c>
      <c r="S38" s="266">
        <f>IFERROR(IF('NUOS (t-1)'!S38=0,0,'NUOS (t)'!S38/'NUOS (t-1)'!S38-1),"")</f>
        <v>2.5641025641025772E-2</v>
      </c>
      <c r="T38" s="266"/>
      <c r="U38" s="266"/>
      <c r="V38" s="266"/>
      <c r="W38" s="266"/>
      <c r="X38" s="266"/>
      <c r="Y38" s="266"/>
      <c r="Z38" s="266"/>
      <c r="AA38" s="266"/>
    </row>
    <row r="39" spans="1:27" s="204" customFormat="1" x14ac:dyDescent="0.2">
      <c r="A39" s="230"/>
      <c r="B39" s="230"/>
      <c r="C39" s="200" t="str">
        <f>IF('Q (t)'!C39="","",'Q (t)'!C39)</f>
        <v>N35</v>
      </c>
      <c r="D39" s="196" t="str">
        <f>IF('Q (t)'!D39="","",'Q (t)'!D39)</f>
        <v>(SAMPLE ONLY) Tariff 35</v>
      </c>
      <c r="E39" s="199" t="str">
        <f>IF('Q (t)'!E39="","",'Q (t)'!E39)</f>
        <v>BSP 01</v>
      </c>
      <c r="F39" s="199">
        <f>IF('Q (t)'!F39="","",'Q (t)'!F39)</f>
        <v>1.01</v>
      </c>
      <c r="G39" s="266">
        <f>IFERROR(IF('NUOS (t-1)'!G39=0,0,'NUOS (t)'!G39/'NUOS (t-1)'!G39-1),"")</f>
        <v>2.564102564102555E-2</v>
      </c>
      <c r="H39" s="266">
        <f>IFERROR(IF('NUOS (t-1)'!H39=0,0,'NUOS (t)'!H39/'NUOS (t-1)'!H39-1),"")</f>
        <v>0</v>
      </c>
      <c r="I39" s="266">
        <f>IFERROR(IF('NUOS (t-1)'!I39=0,0,'NUOS (t)'!I39/'NUOS (t-1)'!I39-1),"")</f>
        <v>0.11827994751136583</v>
      </c>
      <c r="J39" s="266">
        <f>IFERROR(IF('NUOS (t-1)'!J39=0,0,'NUOS (t)'!J39/'NUOS (t-1)'!J39-1),"")</f>
        <v>0.14012874983927626</v>
      </c>
      <c r="K39" s="266">
        <f>IFERROR(IF('NUOS (t-1)'!K39=0,0,'NUOS (t)'!K39/'NUOS (t-1)'!K39-1),"")</f>
        <v>0.3627437691136528</v>
      </c>
      <c r="L39" s="266">
        <f>IFERROR(IF('NUOS (t-1)'!L39=0,0,'NUOS (t)'!L39/'NUOS (t-1)'!L39-1),"")</f>
        <v>0</v>
      </c>
      <c r="M39" s="266">
        <f>IFERROR(IF('NUOS (t-1)'!M39=0,0,'NUOS (t)'!M39/'NUOS (t-1)'!M39-1),"")</f>
        <v>0</v>
      </c>
      <c r="N39" s="266">
        <f>IFERROR(IF('NUOS (t-1)'!N39=0,0,'NUOS (t)'!N39/'NUOS (t-1)'!N39-1),"")</f>
        <v>0</v>
      </c>
      <c r="O39" s="266">
        <f>IFERROR(IF('NUOS (t-1)'!O39=0,0,'NUOS (t)'!O39/'NUOS (t-1)'!O39-1),"")</f>
        <v>0</v>
      </c>
      <c r="P39" s="266">
        <f>IFERROR(IF('NUOS (t-1)'!P39=0,0,'NUOS (t)'!P39/'NUOS (t-1)'!P39-1),"")</f>
        <v>0</v>
      </c>
      <c r="Q39" s="266">
        <f>IFERROR(IF('NUOS (t-1)'!Q39=0,0,'NUOS (t)'!Q39/'NUOS (t-1)'!Q39-1),"")</f>
        <v>2.5641025641025772E-2</v>
      </c>
      <c r="R39" s="266">
        <f>IFERROR(IF('NUOS (t-1)'!R39=0,0,'NUOS (t)'!R39/'NUOS (t-1)'!R39-1),"")</f>
        <v>0</v>
      </c>
      <c r="S39" s="266">
        <f>IFERROR(IF('NUOS (t-1)'!S39=0,0,'NUOS (t)'!S39/'NUOS (t-1)'!S39-1),"")</f>
        <v>2.5641025641025772E-2</v>
      </c>
      <c r="T39" s="266"/>
      <c r="U39" s="266"/>
      <c r="V39" s="266"/>
      <c r="W39" s="266"/>
      <c r="X39" s="266"/>
      <c r="Y39" s="266"/>
      <c r="Z39" s="266"/>
      <c r="AA39" s="266"/>
    </row>
    <row r="40" spans="1:27" s="204" customFormat="1" x14ac:dyDescent="0.2">
      <c r="A40" s="230"/>
      <c r="B40" s="230"/>
      <c r="C40" s="200" t="str">
        <f>IF('Q (t)'!C40="","",'Q (t)'!C40)</f>
        <v>N36</v>
      </c>
      <c r="D40" s="196" t="str">
        <f>IF('Q (t)'!D40="","",'Q (t)'!D40)</f>
        <v>(SAMPLE ONLY) Tariff 36</v>
      </c>
      <c r="E40" s="199" t="str">
        <f>IF('Q (t)'!E40="","",'Q (t)'!E40)</f>
        <v>BSP 01</v>
      </c>
      <c r="F40" s="199">
        <f>IF('Q (t)'!F40="","",'Q (t)'!F40)</f>
        <v>1.01</v>
      </c>
      <c r="G40" s="266">
        <f>IFERROR(IF('NUOS (t-1)'!G40=0,0,'NUOS (t)'!G40/'NUOS (t-1)'!G40-1),"")</f>
        <v>2.564102564102555E-2</v>
      </c>
      <c r="H40" s="266">
        <f>IFERROR(IF('NUOS (t-1)'!H40=0,0,'NUOS (t)'!H40/'NUOS (t-1)'!H40-1),"")</f>
        <v>0</v>
      </c>
      <c r="I40" s="266">
        <f>IFERROR(IF('NUOS (t-1)'!I40=0,0,'NUOS (t)'!I40/'NUOS (t-1)'!I40-1),"")</f>
        <v>0.11827994751136583</v>
      </c>
      <c r="J40" s="266">
        <f>IFERROR(IF('NUOS (t-1)'!J40=0,0,'NUOS (t)'!J40/'NUOS (t-1)'!J40-1),"")</f>
        <v>0.14012874983927626</v>
      </c>
      <c r="K40" s="266">
        <f>IFERROR(IF('NUOS (t-1)'!K40=0,0,'NUOS (t)'!K40/'NUOS (t-1)'!K40-1),"")</f>
        <v>0.3627437691136528</v>
      </c>
      <c r="L40" s="266">
        <f>IFERROR(IF('NUOS (t-1)'!L40=0,0,'NUOS (t)'!L40/'NUOS (t-1)'!L40-1),"")</f>
        <v>0</v>
      </c>
      <c r="M40" s="266">
        <f>IFERROR(IF('NUOS (t-1)'!M40=0,0,'NUOS (t)'!M40/'NUOS (t-1)'!M40-1),"")</f>
        <v>0</v>
      </c>
      <c r="N40" s="266">
        <f>IFERROR(IF('NUOS (t-1)'!N40=0,0,'NUOS (t)'!N40/'NUOS (t-1)'!N40-1),"")</f>
        <v>0</v>
      </c>
      <c r="O40" s="266">
        <f>IFERROR(IF('NUOS (t-1)'!O40=0,0,'NUOS (t)'!O40/'NUOS (t-1)'!O40-1),"")</f>
        <v>0</v>
      </c>
      <c r="P40" s="266">
        <f>IFERROR(IF('NUOS (t-1)'!P40=0,0,'NUOS (t)'!P40/'NUOS (t-1)'!P40-1),"")</f>
        <v>0</v>
      </c>
      <c r="Q40" s="266">
        <f>IFERROR(IF('NUOS (t-1)'!Q40=0,0,'NUOS (t)'!Q40/'NUOS (t-1)'!Q40-1),"")</f>
        <v>2.5641025641025772E-2</v>
      </c>
      <c r="R40" s="266">
        <f>IFERROR(IF('NUOS (t-1)'!R40=0,0,'NUOS (t)'!R40/'NUOS (t-1)'!R40-1),"")</f>
        <v>0</v>
      </c>
      <c r="S40" s="266">
        <f>IFERROR(IF('NUOS (t-1)'!S40=0,0,'NUOS (t)'!S40/'NUOS (t-1)'!S40-1),"")</f>
        <v>2.5641025641025772E-2</v>
      </c>
      <c r="T40" s="266"/>
      <c r="U40" s="266"/>
      <c r="V40" s="266"/>
      <c r="W40" s="266"/>
      <c r="X40" s="266"/>
      <c r="Y40" s="266"/>
      <c r="Z40" s="266"/>
      <c r="AA40" s="266"/>
    </row>
    <row r="41" spans="1:27" s="214" customFormat="1" x14ac:dyDescent="0.2">
      <c r="A41" s="244"/>
      <c r="B41" s="244"/>
      <c r="C41" s="200" t="str">
        <f>IF('Q (t)'!C41="","",'Q (t)'!C41)</f>
        <v>N37</v>
      </c>
      <c r="D41" s="196" t="str">
        <f>IF('Q (t)'!D41="","",'Q (t)'!D41)</f>
        <v>(SAMPLE ONLY) Tariff 37</v>
      </c>
      <c r="E41" s="199" t="str">
        <f>IF('Q (t)'!E41="","",'Q (t)'!E41)</f>
        <v>BSP 01</v>
      </c>
      <c r="F41" s="199">
        <f>IF('Q (t)'!F41="","",'Q (t)'!F41)</f>
        <v>1.01</v>
      </c>
      <c r="G41" s="266">
        <f>IFERROR(IF('NUOS (t-1)'!G41=0,0,'NUOS (t)'!G41/'NUOS (t-1)'!G41-1),"")</f>
        <v>2.564102564102555E-2</v>
      </c>
      <c r="H41" s="266">
        <f>IFERROR(IF('NUOS (t-1)'!H41=0,0,'NUOS (t)'!H41/'NUOS (t-1)'!H41-1),"")</f>
        <v>0</v>
      </c>
      <c r="I41" s="266">
        <f>IFERROR(IF('NUOS (t-1)'!I41=0,0,'NUOS (t)'!I41/'NUOS (t-1)'!I41-1),"")</f>
        <v>0.11827994751136583</v>
      </c>
      <c r="J41" s="266">
        <f>IFERROR(IF('NUOS (t-1)'!J41=0,0,'NUOS (t)'!J41/'NUOS (t-1)'!J41-1),"")</f>
        <v>0.14012874983927626</v>
      </c>
      <c r="K41" s="266">
        <f>IFERROR(IF('NUOS (t-1)'!K41=0,0,'NUOS (t)'!K41/'NUOS (t-1)'!K41-1),"")</f>
        <v>0.3627437691136528</v>
      </c>
      <c r="L41" s="266">
        <f>IFERROR(IF('NUOS (t-1)'!L41=0,0,'NUOS (t)'!L41/'NUOS (t-1)'!L41-1),"")</f>
        <v>0</v>
      </c>
      <c r="M41" s="266">
        <f>IFERROR(IF('NUOS (t-1)'!M41=0,0,'NUOS (t)'!M41/'NUOS (t-1)'!M41-1),"")</f>
        <v>0</v>
      </c>
      <c r="N41" s="266">
        <f>IFERROR(IF('NUOS (t-1)'!N41=0,0,'NUOS (t)'!N41/'NUOS (t-1)'!N41-1),"")</f>
        <v>0</v>
      </c>
      <c r="O41" s="266">
        <f>IFERROR(IF('NUOS (t-1)'!O41=0,0,'NUOS (t)'!O41/'NUOS (t-1)'!O41-1),"")</f>
        <v>0</v>
      </c>
      <c r="P41" s="266">
        <f>IFERROR(IF('NUOS (t-1)'!P41=0,0,'NUOS (t)'!P41/'NUOS (t-1)'!P41-1),"")</f>
        <v>0</v>
      </c>
      <c r="Q41" s="266">
        <f>IFERROR(IF('NUOS (t-1)'!Q41=0,0,'NUOS (t)'!Q41/'NUOS (t-1)'!Q41-1),"")</f>
        <v>2.5641025641025772E-2</v>
      </c>
      <c r="R41" s="266">
        <f>IFERROR(IF('NUOS (t-1)'!R41=0,0,'NUOS (t)'!R41/'NUOS (t-1)'!R41-1),"")</f>
        <v>0</v>
      </c>
      <c r="S41" s="266">
        <f>IFERROR(IF('NUOS (t-1)'!S41=0,0,'NUOS (t)'!S41/'NUOS (t-1)'!S41-1),"")</f>
        <v>2.5641025641025772E-2</v>
      </c>
      <c r="T41" s="266"/>
      <c r="U41" s="266"/>
      <c r="V41" s="266"/>
      <c r="W41" s="266"/>
      <c r="X41" s="266"/>
      <c r="Y41" s="266"/>
      <c r="Z41" s="266"/>
      <c r="AA41" s="266"/>
    </row>
    <row r="42" spans="1:27" s="204" customFormat="1" x14ac:dyDescent="0.2">
      <c r="A42" s="230"/>
      <c r="B42" s="230"/>
      <c r="C42" s="200" t="str">
        <f>IF('Q (t)'!C42="","",'Q (t)'!C42)</f>
        <v>N38</v>
      </c>
      <c r="D42" s="196" t="str">
        <f>IF('Q (t)'!D42="","",'Q (t)'!D42)</f>
        <v>(SAMPLE ONLY) Tariff 38</v>
      </c>
      <c r="E42" s="199" t="str">
        <f>IF('Q (t)'!E42="","",'Q (t)'!E42)</f>
        <v>BSP 01</v>
      </c>
      <c r="F42" s="199">
        <f>IF('Q (t)'!F42="","",'Q (t)'!F42)</f>
        <v>1.01</v>
      </c>
      <c r="G42" s="266">
        <f>IFERROR(IF('NUOS (t-1)'!G42=0,0,'NUOS (t)'!G42/'NUOS (t-1)'!G42-1),"")</f>
        <v>2.564102564102555E-2</v>
      </c>
      <c r="H42" s="266">
        <f>IFERROR(IF('NUOS (t-1)'!H42=0,0,'NUOS (t)'!H42/'NUOS (t-1)'!H42-1),"")</f>
        <v>0</v>
      </c>
      <c r="I42" s="266">
        <f>IFERROR(IF('NUOS (t-1)'!I42=0,0,'NUOS (t)'!I42/'NUOS (t-1)'!I42-1),"")</f>
        <v>0.11827994751136583</v>
      </c>
      <c r="J42" s="266">
        <f>IFERROR(IF('NUOS (t-1)'!J42=0,0,'NUOS (t)'!J42/'NUOS (t-1)'!J42-1),"")</f>
        <v>0.14012874983927626</v>
      </c>
      <c r="K42" s="266">
        <f>IFERROR(IF('NUOS (t-1)'!K42=0,0,'NUOS (t)'!K42/'NUOS (t-1)'!K42-1),"")</f>
        <v>0.3627437691136528</v>
      </c>
      <c r="L42" s="266">
        <f>IFERROR(IF('NUOS (t-1)'!L42=0,0,'NUOS (t)'!L42/'NUOS (t-1)'!L42-1),"")</f>
        <v>0</v>
      </c>
      <c r="M42" s="266">
        <f>IFERROR(IF('NUOS (t-1)'!M42=0,0,'NUOS (t)'!M42/'NUOS (t-1)'!M42-1),"")</f>
        <v>0</v>
      </c>
      <c r="N42" s="266">
        <f>IFERROR(IF('NUOS (t-1)'!N42=0,0,'NUOS (t)'!N42/'NUOS (t-1)'!N42-1),"")</f>
        <v>0</v>
      </c>
      <c r="O42" s="266">
        <f>IFERROR(IF('NUOS (t-1)'!O42=0,0,'NUOS (t)'!O42/'NUOS (t-1)'!O42-1),"")</f>
        <v>0</v>
      </c>
      <c r="P42" s="266">
        <f>IFERROR(IF('NUOS (t-1)'!P42=0,0,'NUOS (t)'!P42/'NUOS (t-1)'!P42-1),"")</f>
        <v>0</v>
      </c>
      <c r="Q42" s="266">
        <f>IFERROR(IF('NUOS (t-1)'!Q42=0,0,'NUOS (t)'!Q42/'NUOS (t-1)'!Q42-1),"")</f>
        <v>2.5641025641025772E-2</v>
      </c>
      <c r="R42" s="266">
        <f>IFERROR(IF('NUOS (t-1)'!R42=0,0,'NUOS (t)'!R42/'NUOS (t-1)'!R42-1),"")</f>
        <v>0</v>
      </c>
      <c r="S42" s="266">
        <f>IFERROR(IF('NUOS (t-1)'!S42=0,0,'NUOS (t)'!S42/'NUOS (t-1)'!S42-1),"")</f>
        <v>2.5641025641025772E-2</v>
      </c>
      <c r="T42" s="266"/>
      <c r="U42" s="266"/>
      <c r="V42" s="266"/>
      <c r="W42" s="266"/>
      <c r="X42" s="266"/>
      <c r="Y42" s="266"/>
      <c r="Z42" s="266"/>
      <c r="AA42" s="266"/>
    </row>
    <row r="43" spans="1:27" s="204" customFormat="1" x14ac:dyDescent="0.2">
      <c r="A43" s="230"/>
      <c r="B43" s="230"/>
      <c r="C43" s="200" t="str">
        <f>IF('Q (t)'!C43="","",'Q (t)'!C43)</f>
        <v>N39</v>
      </c>
      <c r="D43" s="196" t="str">
        <f>IF('Q (t)'!D43="","",'Q (t)'!D43)</f>
        <v>(SAMPLE ONLY) Tariff 39</v>
      </c>
      <c r="E43" s="199" t="str">
        <f>IF('Q (t)'!E43="","",'Q (t)'!E43)</f>
        <v>BSP 01</v>
      </c>
      <c r="F43" s="199">
        <f>IF('Q (t)'!F43="","",'Q (t)'!F43)</f>
        <v>1.01</v>
      </c>
      <c r="G43" s="266">
        <f>IFERROR(IF('NUOS (t-1)'!G43=0,0,'NUOS (t)'!G43/'NUOS (t-1)'!G43-1),"")</f>
        <v>2.564102564102555E-2</v>
      </c>
      <c r="H43" s="266">
        <f>IFERROR(IF('NUOS (t-1)'!H43=0,0,'NUOS (t)'!H43/'NUOS (t-1)'!H43-1),"")</f>
        <v>0</v>
      </c>
      <c r="I43" s="266">
        <f>IFERROR(IF('NUOS (t-1)'!I43=0,0,'NUOS (t)'!I43/'NUOS (t-1)'!I43-1),"")</f>
        <v>0.11827994751136583</v>
      </c>
      <c r="J43" s="266">
        <f>IFERROR(IF('NUOS (t-1)'!J43=0,0,'NUOS (t)'!J43/'NUOS (t-1)'!J43-1),"")</f>
        <v>0.14012874983927626</v>
      </c>
      <c r="K43" s="266">
        <f>IFERROR(IF('NUOS (t-1)'!K43=0,0,'NUOS (t)'!K43/'NUOS (t-1)'!K43-1),"")</f>
        <v>0.3627437691136528</v>
      </c>
      <c r="L43" s="266">
        <f>IFERROR(IF('NUOS (t-1)'!L43=0,0,'NUOS (t)'!L43/'NUOS (t-1)'!L43-1),"")</f>
        <v>0</v>
      </c>
      <c r="M43" s="266">
        <f>IFERROR(IF('NUOS (t-1)'!M43=0,0,'NUOS (t)'!M43/'NUOS (t-1)'!M43-1),"")</f>
        <v>0</v>
      </c>
      <c r="N43" s="266">
        <f>IFERROR(IF('NUOS (t-1)'!N43=0,0,'NUOS (t)'!N43/'NUOS (t-1)'!N43-1),"")</f>
        <v>0</v>
      </c>
      <c r="O43" s="266">
        <f>IFERROR(IF('NUOS (t-1)'!O43=0,0,'NUOS (t)'!O43/'NUOS (t-1)'!O43-1),"")</f>
        <v>0</v>
      </c>
      <c r="P43" s="266">
        <f>IFERROR(IF('NUOS (t-1)'!P43=0,0,'NUOS (t)'!P43/'NUOS (t-1)'!P43-1),"")</f>
        <v>0</v>
      </c>
      <c r="Q43" s="266">
        <f>IFERROR(IF('NUOS (t-1)'!Q43=0,0,'NUOS (t)'!Q43/'NUOS (t-1)'!Q43-1),"")</f>
        <v>2.5641025641025772E-2</v>
      </c>
      <c r="R43" s="266">
        <f>IFERROR(IF('NUOS (t-1)'!R43=0,0,'NUOS (t)'!R43/'NUOS (t-1)'!R43-1),"")</f>
        <v>0</v>
      </c>
      <c r="S43" s="266">
        <f>IFERROR(IF('NUOS (t-1)'!S43=0,0,'NUOS (t)'!S43/'NUOS (t-1)'!S43-1),"")</f>
        <v>2.5641025641025772E-2</v>
      </c>
      <c r="T43" s="266"/>
      <c r="U43" s="266"/>
      <c r="V43" s="266"/>
      <c r="W43" s="266"/>
      <c r="X43" s="266"/>
      <c r="Y43" s="266"/>
      <c r="Z43" s="266"/>
      <c r="AA43" s="266"/>
    </row>
    <row r="44" spans="1:27" s="204" customFormat="1" x14ac:dyDescent="0.2">
      <c r="A44" s="230"/>
      <c r="B44" s="230"/>
      <c r="C44" s="200" t="str">
        <f>IF('Q (t)'!C44="","",'Q (t)'!C44)</f>
        <v>N40</v>
      </c>
      <c r="D44" s="196" t="str">
        <f>IF('Q (t)'!D44="","",'Q (t)'!D44)</f>
        <v>(SAMPLE ONLY) Tariff 40</v>
      </c>
      <c r="E44" s="199" t="str">
        <f>IF('Q (t)'!E44="","",'Q (t)'!E44)</f>
        <v>BSP 01</v>
      </c>
      <c r="F44" s="199">
        <f>IF('Q (t)'!F44="","",'Q (t)'!F44)</f>
        <v>1.01</v>
      </c>
      <c r="G44" s="266">
        <f>IFERROR(IF('NUOS (t-1)'!G44=0,0,'NUOS (t)'!G44/'NUOS (t-1)'!G44-1),"")</f>
        <v>2.564102564102555E-2</v>
      </c>
      <c r="H44" s="266">
        <f>IFERROR(IF('NUOS (t-1)'!H44=0,0,'NUOS (t)'!H44/'NUOS (t-1)'!H44-1),"")</f>
        <v>0</v>
      </c>
      <c r="I44" s="266">
        <f>IFERROR(IF('NUOS (t-1)'!I44=0,0,'NUOS (t)'!I44/'NUOS (t-1)'!I44-1),"")</f>
        <v>0.11827994751136583</v>
      </c>
      <c r="J44" s="266">
        <f>IFERROR(IF('NUOS (t-1)'!J44=0,0,'NUOS (t)'!J44/'NUOS (t-1)'!J44-1),"")</f>
        <v>0.14012874983927626</v>
      </c>
      <c r="K44" s="266">
        <f>IFERROR(IF('NUOS (t-1)'!K44=0,0,'NUOS (t)'!K44/'NUOS (t-1)'!K44-1),"")</f>
        <v>0.3627437691136528</v>
      </c>
      <c r="L44" s="266">
        <f>IFERROR(IF('NUOS (t-1)'!L44=0,0,'NUOS (t)'!L44/'NUOS (t-1)'!L44-1),"")</f>
        <v>0</v>
      </c>
      <c r="M44" s="266">
        <f>IFERROR(IF('NUOS (t-1)'!M44=0,0,'NUOS (t)'!M44/'NUOS (t-1)'!M44-1),"")</f>
        <v>0</v>
      </c>
      <c r="N44" s="266">
        <f>IFERROR(IF('NUOS (t-1)'!N44=0,0,'NUOS (t)'!N44/'NUOS (t-1)'!N44-1),"")</f>
        <v>0</v>
      </c>
      <c r="O44" s="266">
        <f>IFERROR(IF('NUOS (t-1)'!O44=0,0,'NUOS (t)'!O44/'NUOS (t-1)'!O44-1),"")</f>
        <v>0</v>
      </c>
      <c r="P44" s="266">
        <f>IFERROR(IF('NUOS (t-1)'!P44=0,0,'NUOS (t)'!P44/'NUOS (t-1)'!P44-1),"")</f>
        <v>0</v>
      </c>
      <c r="Q44" s="266">
        <f>IFERROR(IF('NUOS (t-1)'!Q44=0,0,'NUOS (t)'!Q44/'NUOS (t-1)'!Q44-1),"")</f>
        <v>2.5641025641025772E-2</v>
      </c>
      <c r="R44" s="266">
        <f>IFERROR(IF('NUOS (t-1)'!R44=0,0,'NUOS (t)'!R44/'NUOS (t-1)'!R44-1),"")</f>
        <v>0</v>
      </c>
      <c r="S44" s="266">
        <f>IFERROR(IF('NUOS (t-1)'!S44=0,0,'NUOS (t)'!S44/'NUOS (t-1)'!S44-1),"")</f>
        <v>2.5641025641025772E-2</v>
      </c>
      <c r="T44" s="266"/>
      <c r="U44" s="266"/>
      <c r="V44" s="266"/>
      <c r="W44" s="266"/>
      <c r="X44" s="266"/>
      <c r="Y44" s="266"/>
      <c r="Z44" s="266"/>
      <c r="AA44" s="266"/>
    </row>
    <row r="45" spans="1:27" s="204" customFormat="1" x14ac:dyDescent="0.2">
      <c r="A45" s="230"/>
      <c r="B45" s="230"/>
      <c r="C45" s="200" t="str">
        <f>IF('Q (t)'!C45="","",'Q (t)'!C45)</f>
        <v/>
      </c>
      <c r="D45" s="196" t="str">
        <f>IF('Q (t)'!D45="","",'Q (t)'!D45)</f>
        <v/>
      </c>
      <c r="E45" s="199" t="str">
        <f>IF('Q (t)'!E45="","",'Q (t)'!E45)</f>
        <v/>
      </c>
      <c r="F45" s="199" t="str">
        <f>IF('Q (t)'!F45="","",'Q (t)'!F45)</f>
        <v/>
      </c>
      <c r="G45" s="266" t="str">
        <f>IFERROR(IF('NUOS (t-1)'!G45=0,0,'NUOS (t)'!G45/'NUOS (t-1)'!G45-1),"")</f>
        <v/>
      </c>
      <c r="H45" s="266" t="str">
        <f>IFERROR(IF('NUOS (t-1)'!H45=0,0,'NUOS (t)'!H45/'NUOS (t-1)'!H45-1),"")</f>
        <v/>
      </c>
      <c r="I45" s="266" t="str">
        <f>IFERROR(IF('NUOS (t-1)'!I45=0,0,'NUOS (t)'!I45/'NUOS (t-1)'!I45-1),"")</f>
        <v/>
      </c>
      <c r="J45" s="266" t="str">
        <f>IFERROR(IF('NUOS (t-1)'!J45=0,0,'NUOS (t)'!J45/'NUOS (t-1)'!J45-1),"")</f>
        <v/>
      </c>
      <c r="K45" s="266" t="str">
        <f>IFERROR(IF('NUOS (t-1)'!K45=0,0,'NUOS (t)'!K45/'NUOS (t-1)'!K45-1),"")</f>
        <v/>
      </c>
      <c r="L45" s="266" t="str">
        <f>IFERROR(IF('NUOS (t-1)'!L45=0,0,'NUOS (t)'!L45/'NUOS (t-1)'!L45-1),"")</f>
        <v/>
      </c>
      <c r="M45" s="266" t="str">
        <f>IFERROR(IF('NUOS (t-1)'!M45=0,0,'NUOS (t)'!M45/'NUOS (t-1)'!M45-1),"")</f>
        <v/>
      </c>
      <c r="N45" s="266" t="str">
        <f>IFERROR(IF('NUOS (t-1)'!N45=0,0,'NUOS (t)'!N45/'NUOS (t-1)'!N45-1),"")</f>
        <v/>
      </c>
      <c r="O45" s="266" t="str">
        <f>IFERROR(IF('NUOS (t-1)'!O45=0,0,'NUOS (t)'!O45/'NUOS (t-1)'!O45-1),"")</f>
        <v/>
      </c>
      <c r="P45" s="266" t="str">
        <f>IFERROR(IF('NUOS (t-1)'!P45=0,0,'NUOS (t)'!P45/'NUOS (t-1)'!P45-1),"")</f>
        <v/>
      </c>
      <c r="Q45" s="266" t="str">
        <f>IFERROR(IF('NUOS (t-1)'!Q45=0,0,'NUOS (t)'!Q45/'NUOS (t-1)'!Q45-1),"")</f>
        <v/>
      </c>
      <c r="R45" s="266" t="str">
        <f>IFERROR(IF('NUOS (t-1)'!R45=0,0,'NUOS (t)'!R45/'NUOS (t-1)'!R45-1),"")</f>
        <v/>
      </c>
      <c r="S45" s="266" t="str">
        <f>IFERROR(IF('NUOS (t-1)'!S45=0,0,'NUOS (t)'!S45/'NUOS (t-1)'!S45-1),"")</f>
        <v/>
      </c>
      <c r="T45" s="266"/>
      <c r="U45" s="266"/>
      <c r="V45" s="266"/>
      <c r="W45" s="266"/>
      <c r="X45" s="266"/>
      <c r="Y45" s="266"/>
      <c r="Z45" s="266"/>
      <c r="AA45" s="266"/>
    </row>
    <row r="46" spans="1:27" s="204" customFormat="1" x14ac:dyDescent="0.2">
      <c r="A46" s="230"/>
      <c r="B46" s="230"/>
      <c r="C46" s="200" t="str">
        <f>IF('Q (t)'!C46="","",'Q (t)'!C46)</f>
        <v/>
      </c>
      <c r="D46" s="196" t="str">
        <f>IF('Q (t)'!D46="","",'Q (t)'!D46)</f>
        <v/>
      </c>
      <c r="E46" s="199" t="str">
        <f>IF('Q (t)'!E46="","",'Q (t)'!E46)</f>
        <v/>
      </c>
      <c r="F46" s="199" t="str">
        <f>IF('Q (t)'!F46="","",'Q (t)'!F46)</f>
        <v/>
      </c>
      <c r="G46" s="266" t="str">
        <f>IFERROR(IF('NUOS (t-1)'!G46=0,0,'NUOS (t)'!G46/'NUOS (t-1)'!G46-1),"")</f>
        <v/>
      </c>
      <c r="H46" s="266" t="str">
        <f>IFERROR(IF('NUOS (t-1)'!H46=0,0,'NUOS (t)'!H46/'NUOS (t-1)'!H46-1),"")</f>
        <v/>
      </c>
      <c r="I46" s="266" t="str">
        <f>IFERROR(IF('NUOS (t-1)'!I46=0,0,'NUOS (t)'!I46/'NUOS (t-1)'!I46-1),"")</f>
        <v/>
      </c>
      <c r="J46" s="266" t="str">
        <f>IFERROR(IF('NUOS (t-1)'!J46=0,0,'NUOS (t)'!J46/'NUOS (t-1)'!J46-1),"")</f>
        <v/>
      </c>
      <c r="K46" s="266" t="str">
        <f>IFERROR(IF('NUOS (t-1)'!K46=0,0,'NUOS (t)'!K46/'NUOS (t-1)'!K46-1),"")</f>
        <v/>
      </c>
      <c r="L46" s="266" t="str">
        <f>IFERROR(IF('NUOS (t-1)'!L46=0,0,'NUOS (t)'!L46/'NUOS (t-1)'!L46-1),"")</f>
        <v/>
      </c>
      <c r="M46" s="266" t="str">
        <f>IFERROR(IF('NUOS (t-1)'!M46=0,0,'NUOS (t)'!M46/'NUOS (t-1)'!M46-1),"")</f>
        <v/>
      </c>
      <c r="N46" s="266" t="str">
        <f>IFERROR(IF('NUOS (t-1)'!N46=0,0,'NUOS (t)'!N46/'NUOS (t-1)'!N46-1),"")</f>
        <v/>
      </c>
      <c r="O46" s="266" t="str">
        <f>IFERROR(IF('NUOS (t-1)'!O46=0,0,'NUOS (t)'!O46/'NUOS (t-1)'!O46-1),"")</f>
        <v/>
      </c>
      <c r="P46" s="266" t="str">
        <f>IFERROR(IF('NUOS (t-1)'!P46=0,0,'NUOS (t)'!P46/'NUOS (t-1)'!P46-1),"")</f>
        <v/>
      </c>
      <c r="Q46" s="266" t="str">
        <f>IFERROR(IF('NUOS (t-1)'!Q46=0,0,'NUOS (t)'!Q46/'NUOS (t-1)'!Q46-1),"")</f>
        <v/>
      </c>
      <c r="R46" s="266" t="str">
        <f>IFERROR(IF('NUOS (t-1)'!R46=0,0,'NUOS (t)'!R46/'NUOS (t-1)'!R46-1),"")</f>
        <v/>
      </c>
      <c r="S46" s="266" t="str">
        <f>IFERROR(IF('NUOS (t-1)'!S46=0,0,'NUOS (t)'!S46/'NUOS (t-1)'!S46-1),"")</f>
        <v/>
      </c>
      <c r="T46" s="266"/>
      <c r="U46" s="266"/>
      <c r="V46" s="266"/>
      <c r="W46" s="266"/>
      <c r="X46" s="266"/>
      <c r="Y46" s="266"/>
      <c r="Z46" s="266"/>
      <c r="AA46" s="266"/>
    </row>
    <row r="47" spans="1:27" x14ac:dyDescent="0.2">
      <c r="C47" s="255" t="str">
        <f>IF('Q (t)'!C47="","",'Q (t)'!C47)</f>
        <v>Tariff Class 4</v>
      </c>
      <c r="D47" s="256"/>
      <c r="E47" s="257"/>
      <c r="F47" s="258"/>
      <c r="G47" s="267"/>
      <c r="H47" s="267"/>
      <c r="I47" s="267"/>
      <c r="J47" s="267"/>
      <c r="K47" s="267"/>
      <c r="L47" s="268"/>
      <c r="M47" s="268"/>
      <c r="N47" s="268"/>
      <c r="O47" s="268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</row>
    <row r="48" spans="1:27" s="204" customFormat="1" x14ac:dyDescent="0.2">
      <c r="A48" s="230"/>
      <c r="B48" s="230"/>
      <c r="C48" s="200" t="str">
        <f>IF('Q (t)'!C48="","",'Q (t)'!C48)</f>
        <v>N51</v>
      </c>
      <c r="D48" s="196" t="str">
        <f>IF('Q (t)'!D48="","",'Q (t)'!D48)</f>
        <v>(SAMPLE ONLY) Tariff N51</v>
      </c>
      <c r="E48" s="199" t="str">
        <f>IF('Q (t)'!E48="","",'Q (t)'!E48)</f>
        <v>Various</v>
      </c>
      <c r="F48" s="199" t="str">
        <f>IF('Q (t)'!F48="","",'Q (t)'!F48)</f>
        <v>-</v>
      </c>
      <c r="G48" s="266">
        <f>IFERROR(IF('NUOS (t-1)'!G48=0,0,'NUOS (t)'!G48/'NUOS (t-1)'!G48-1),"")</f>
        <v>2.564102564102555E-2</v>
      </c>
      <c r="H48" s="266">
        <f>IFERROR(IF('NUOS (t-1)'!H48=0,0,'NUOS (t)'!H48/'NUOS (t-1)'!H48-1),"")</f>
        <v>0</v>
      </c>
      <c r="I48" s="266">
        <f>IFERROR(IF('NUOS (t-1)'!I48=0,0,'NUOS (t)'!I48/'NUOS (t-1)'!I48-1),"")</f>
        <v>0.1034339664424011</v>
      </c>
      <c r="J48" s="266">
        <f>IFERROR(IF('NUOS (t-1)'!J48=0,0,'NUOS (t)'!J48/'NUOS (t-1)'!J48-1),"")</f>
        <v>0.11827994751136583</v>
      </c>
      <c r="K48" s="266">
        <f>IFERROR(IF('NUOS (t-1)'!K48=0,0,'NUOS (t)'!K48/'NUOS (t-1)'!K48-1),"")</f>
        <v>0.15900035272909796</v>
      </c>
      <c r="L48" s="266">
        <f>IFERROR(IF('NUOS (t-1)'!L48=0,0,'NUOS (t)'!L48/'NUOS (t-1)'!L48-1),"")</f>
        <v>0</v>
      </c>
      <c r="M48" s="266">
        <f>IFERROR(IF('NUOS (t-1)'!M48=0,0,'NUOS (t)'!M48/'NUOS (t-1)'!M48-1),"")</f>
        <v>0</v>
      </c>
      <c r="N48" s="266">
        <f>IFERROR(IF('NUOS (t-1)'!N48=0,0,'NUOS (t)'!N48/'NUOS (t-1)'!N48-1),"")</f>
        <v>0</v>
      </c>
      <c r="O48" s="266">
        <f>IFERROR(IF('NUOS (t-1)'!O48=0,0,'NUOS (t)'!O48/'NUOS (t-1)'!O48-1),"")</f>
        <v>0</v>
      </c>
      <c r="P48" s="266">
        <f>IFERROR(IF('NUOS (t-1)'!P48=0,0,'NUOS (t)'!P48/'NUOS (t-1)'!P48-1),"")</f>
        <v>0</v>
      </c>
      <c r="Q48" s="266">
        <f>IFERROR(IF('NUOS (t-1)'!Q48=0,0,'NUOS (t)'!Q48/'NUOS (t-1)'!Q48-1),"")</f>
        <v>2.5641025641025772E-2</v>
      </c>
      <c r="R48" s="266">
        <f>IFERROR(IF('NUOS (t-1)'!R48=0,0,'NUOS (t)'!R48/'NUOS (t-1)'!R48-1),"")</f>
        <v>0</v>
      </c>
      <c r="S48" s="266">
        <f>IFERROR(IF('NUOS (t-1)'!S48=0,0,'NUOS (t)'!S48/'NUOS (t-1)'!S48-1),"")</f>
        <v>2.5641025641025772E-2</v>
      </c>
      <c r="T48" s="266"/>
      <c r="U48" s="266"/>
      <c r="V48" s="266"/>
      <c r="W48" s="266"/>
      <c r="X48" s="266"/>
      <c r="Y48" s="266"/>
      <c r="Z48" s="266"/>
      <c r="AA48" s="266"/>
    </row>
    <row r="49" spans="1:27" s="204" customFormat="1" x14ac:dyDescent="0.2">
      <c r="A49" s="230"/>
      <c r="B49" s="230"/>
      <c r="C49" s="200" t="str">
        <f>IF('Q (t)'!C49="","",'Q (t)'!C49)</f>
        <v>N52</v>
      </c>
      <c r="D49" s="196" t="str">
        <f>IF('Q (t)'!D49="","",'Q (t)'!D49)</f>
        <v>(SAMPLE ONLY) Tariff N52</v>
      </c>
      <c r="E49" s="199" t="str">
        <f>IF('Q (t)'!E49="","",'Q (t)'!E49)</f>
        <v>Various</v>
      </c>
      <c r="F49" s="199" t="str">
        <f>IF('Q (t)'!F49="","",'Q (t)'!F49)</f>
        <v>-</v>
      </c>
      <c r="G49" s="266">
        <f>IFERROR(IF('NUOS (t-1)'!G49=0,0,'NUOS (t)'!G49/'NUOS (t-1)'!G49-1),"")</f>
        <v>2.564102564102555E-2</v>
      </c>
      <c r="H49" s="266">
        <f>IFERROR(IF('NUOS (t-1)'!H49=0,0,'NUOS (t)'!H49/'NUOS (t-1)'!H49-1),"")</f>
        <v>0</v>
      </c>
      <c r="I49" s="266">
        <f>IFERROR(IF('NUOS (t-1)'!I49=0,0,'NUOS (t)'!I49/'NUOS (t-1)'!I49-1),"")</f>
        <v>0.1034339664424011</v>
      </c>
      <c r="J49" s="266">
        <f>IFERROR(IF('NUOS (t-1)'!J49=0,0,'NUOS (t)'!J49/'NUOS (t-1)'!J49-1),"")</f>
        <v>0.11827994751136583</v>
      </c>
      <c r="K49" s="266">
        <f>IFERROR(IF('NUOS (t-1)'!K49=0,0,'NUOS (t)'!K49/'NUOS (t-1)'!K49-1),"")</f>
        <v>0.32163367844625923</v>
      </c>
      <c r="L49" s="266">
        <f>IFERROR(IF('NUOS (t-1)'!L49=0,0,'NUOS (t)'!L49/'NUOS (t-1)'!L49-1),"")</f>
        <v>0</v>
      </c>
      <c r="M49" s="266">
        <f>IFERROR(IF('NUOS (t-1)'!M49=0,0,'NUOS (t)'!M49/'NUOS (t-1)'!M49-1),"")</f>
        <v>0</v>
      </c>
      <c r="N49" s="266">
        <f>IFERROR(IF('NUOS (t-1)'!N49=0,0,'NUOS (t)'!N49/'NUOS (t-1)'!N49-1),"")</f>
        <v>0</v>
      </c>
      <c r="O49" s="266">
        <f>IFERROR(IF('NUOS (t-1)'!O49=0,0,'NUOS (t)'!O49/'NUOS (t-1)'!O49-1),"")</f>
        <v>0</v>
      </c>
      <c r="P49" s="266">
        <f>IFERROR(IF('NUOS (t-1)'!P49=0,0,'NUOS (t)'!P49/'NUOS (t-1)'!P49-1),"")</f>
        <v>0</v>
      </c>
      <c r="Q49" s="266">
        <f>IFERROR(IF('NUOS (t-1)'!Q49=0,0,'NUOS (t)'!Q49/'NUOS (t-1)'!Q49-1),"")</f>
        <v>0</v>
      </c>
      <c r="R49" s="266">
        <f>IFERROR(IF('NUOS (t-1)'!R49=0,0,'NUOS (t)'!R49/'NUOS (t-1)'!R49-1),"")</f>
        <v>0</v>
      </c>
      <c r="S49" s="266">
        <f>IFERROR(IF('NUOS (t-1)'!S49=0,0,'NUOS (t)'!S49/'NUOS (t-1)'!S49-1),"")</f>
        <v>0</v>
      </c>
      <c r="T49" s="266"/>
      <c r="U49" s="266"/>
      <c r="V49" s="266"/>
      <c r="W49" s="266"/>
      <c r="X49" s="266"/>
      <c r="Y49" s="266"/>
      <c r="Z49" s="266"/>
      <c r="AA49" s="266"/>
    </row>
    <row r="50" spans="1:27" s="204" customFormat="1" x14ac:dyDescent="0.2">
      <c r="A50" s="230"/>
      <c r="B50" s="230"/>
      <c r="C50" s="200" t="str">
        <f>IF('Q (t)'!C50="","",'Q (t)'!C50)</f>
        <v>N53</v>
      </c>
      <c r="D50" s="196" t="str">
        <f>IF('Q (t)'!D50="","",'Q (t)'!D50)</f>
        <v>(SAMPLE ONLY) Tariff N53</v>
      </c>
      <c r="E50" s="199" t="str">
        <f>IF('Q (t)'!E50="","",'Q (t)'!E50)</f>
        <v>Various</v>
      </c>
      <c r="F50" s="199" t="str">
        <f>IF('Q (t)'!F50="","",'Q (t)'!F50)</f>
        <v>-</v>
      </c>
      <c r="G50" s="266">
        <f>IFERROR(IF('NUOS (t-1)'!G50=0,0,'NUOS (t)'!G50/'NUOS (t-1)'!G50-1),"")</f>
        <v>2.564102564102555E-2</v>
      </c>
      <c r="H50" s="266">
        <f>IFERROR(IF('NUOS (t-1)'!H50=0,0,'NUOS (t)'!H50/'NUOS (t-1)'!H50-1),"")</f>
        <v>0</v>
      </c>
      <c r="I50" s="266">
        <f>IFERROR(IF('NUOS (t-1)'!I50=0,0,'NUOS (t)'!I50/'NUOS (t-1)'!I50-1),"")</f>
        <v>0.1034339664424011</v>
      </c>
      <c r="J50" s="266">
        <f>IFERROR(IF('NUOS (t-1)'!J50=0,0,'NUOS (t)'!J50/'NUOS (t-1)'!J50-1),"")</f>
        <v>0.11827994751136583</v>
      </c>
      <c r="K50" s="266">
        <f>IFERROR(IF('NUOS (t-1)'!K50=0,0,'NUOS (t)'!K50/'NUOS (t-1)'!K50-1),"")</f>
        <v>0.32163367844625923</v>
      </c>
      <c r="L50" s="266">
        <f>IFERROR(IF('NUOS (t-1)'!L50=0,0,'NUOS (t)'!L50/'NUOS (t-1)'!L50-1),"")</f>
        <v>0</v>
      </c>
      <c r="M50" s="266">
        <f>IFERROR(IF('NUOS (t-1)'!M50=0,0,'NUOS (t)'!M50/'NUOS (t-1)'!M50-1),"")</f>
        <v>0</v>
      </c>
      <c r="N50" s="266">
        <f>IFERROR(IF('NUOS (t-1)'!N50=0,0,'NUOS (t)'!N50/'NUOS (t-1)'!N50-1),"")</f>
        <v>0</v>
      </c>
      <c r="O50" s="266">
        <f>IFERROR(IF('NUOS (t-1)'!O50=0,0,'NUOS (t)'!O50/'NUOS (t-1)'!O50-1),"")</f>
        <v>0</v>
      </c>
      <c r="P50" s="266">
        <f>IFERROR(IF('NUOS (t-1)'!P50=0,0,'NUOS (t)'!P50/'NUOS (t-1)'!P50-1),"")</f>
        <v>0</v>
      </c>
      <c r="Q50" s="266">
        <f>IFERROR(IF('NUOS (t-1)'!Q50=0,0,'NUOS (t)'!Q50/'NUOS (t-1)'!Q50-1),"")</f>
        <v>0</v>
      </c>
      <c r="R50" s="266">
        <f>IFERROR(IF('NUOS (t-1)'!R50=0,0,'NUOS (t)'!R50/'NUOS (t-1)'!R50-1),"")</f>
        <v>0</v>
      </c>
      <c r="S50" s="266">
        <f>IFERROR(IF('NUOS (t-1)'!S50=0,0,'NUOS (t)'!S50/'NUOS (t-1)'!S50-1),"")</f>
        <v>0</v>
      </c>
      <c r="T50" s="266"/>
      <c r="U50" s="266"/>
      <c r="V50" s="266"/>
      <c r="W50" s="266"/>
      <c r="X50" s="266"/>
      <c r="Y50" s="266"/>
      <c r="Z50" s="266"/>
      <c r="AA50" s="266"/>
    </row>
    <row r="51" spans="1:27" s="204" customFormat="1" x14ac:dyDescent="0.2">
      <c r="A51" s="230"/>
      <c r="B51" s="230"/>
      <c r="C51" s="200" t="str">
        <f>IF('Q (t)'!C51="","",'Q (t)'!C51)</f>
        <v>N54</v>
      </c>
      <c r="D51" s="196" t="str">
        <f>IF('Q (t)'!D51="","",'Q (t)'!D51)</f>
        <v>(SAMPLE ONLY) Tariff N54</v>
      </c>
      <c r="E51" s="199" t="str">
        <f>IF('Q (t)'!E51="","",'Q (t)'!E51)</f>
        <v>Various</v>
      </c>
      <c r="F51" s="199" t="str">
        <f>IF('Q (t)'!F51="","",'Q (t)'!F51)</f>
        <v>-</v>
      </c>
      <c r="G51" s="266">
        <f>IFERROR(IF('NUOS (t-1)'!G51=0,0,'NUOS (t)'!G51/'NUOS (t-1)'!G51-1),"")</f>
        <v>2.564102564102555E-2</v>
      </c>
      <c r="H51" s="266">
        <f>IFERROR(IF('NUOS (t-1)'!H51=0,0,'NUOS (t)'!H51/'NUOS (t-1)'!H51-1),"")</f>
        <v>0</v>
      </c>
      <c r="I51" s="266">
        <f>IFERROR(IF('NUOS (t-1)'!I51=0,0,'NUOS (t)'!I51/'NUOS (t-1)'!I51-1),"")</f>
        <v>0.1034339664424011</v>
      </c>
      <c r="J51" s="266">
        <f>IFERROR(IF('NUOS (t-1)'!J51=0,0,'NUOS (t)'!J51/'NUOS (t-1)'!J51-1),"")</f>
        <v>0.11827994751136583</v>
      </c>
      <c r="K51" s="266">
        <f>IFERROR(IF('NUOS (t-1)'!K51=0,0,'NUOS (t)'!K51/'NUOS (t-1)'!K51-1),"")</f>
        <v>0.32163367844625923</v>
      </c>
      <c r="L51" s="266">
        <f>IFERROR(IF('NUOS (t-1)'!L51=0,0,'NUOS (t)'!L51/'NUOS (t-1)'!L51-1),"")</f>
        <v>0</v>
      </c>
      <c r="M51" s="266">
        <f>IFERROR(IF('NUOS (t-1)'!M51=0,0,'NUOS (t)'!M51/'NUOS (t-1)'!M51-1),"")</f>
        <v>0</v>
      </c>
      <c r="N51" s="266">
        <f>IFERROR(IF('NUOS (t-1)'!N51=0,0,'NUOS (t)'!N51/'NUOS (t-1)'!N51-1),"")</f>
        <v>0</v>
      </c>
      <c r="O51" s="266">
        <f>IFERROR(IF('NUOS (t-1)'!O51=0,0,'NUOS (t)'!O51/'NUOS (t-1)'!O51-1),"")</f>
        <v>0</v>
      </c>
      <c r="P51" s="266">
        <f>IFERROR(IF('NUOS (t-1)'!P51=0,0,'NUOS (t)'!P51/'NUOS (t-1)'!P51-1),"")</f>
        <v>0</v>
      </c>
      <c r="Q51" s="266">
        <f>IFERROR(IF('NUOS (t-1)'!Q51=0,0,'NUOS (t)'!Q51/'NUOS (t-1)'!Q51-1),"")</f>
        <v>0</v>
      </c>
      <c r="R51" s="266">
        <f>IFERROR(IF('NUOS (t-1)'!R51=0,0,'NUOS (t)'!R51/'NUOS (t-1)'!R51-1),"")</f>
        <v>0</v>
      </c>
      <c r="S51" s="266">
        <f>IFERROR(IF('NUOS (t-1)'!S51=0,0,'NUOS (t)'!S51/'NUOS (t-1)'!S51-1),"")</f>
        <v>0</v>
      </c>
      <c r="T51" s="266"/>
      <c r="U51" s="266"/>
      <c r="V51" s="266"/>
      <c r="W51" s="266"/>
      <c r="X51" s="266"/>
      <c r="Y51" s="266"/>
      <c r="Z51" s="266"/>
      <c r="AA51" s="266"/>
    </row>
    <row r="52" spans="1:27" s="204" customFormat="1" x14ac:dyDescent="0.2">
      <c r="A52" s="230"/>
      <c r="B52" s="230"/>
      <c r="C52" s="200" t="str">
        <f>IF('Q (t)'!C52="","",'Q (t)'!C52)</f>
        <v>N55</v>
      </c>
      <c r="D52" s="196" t="str">
        <f>IF('Q (t)'!D52="","",'Q (t)'!D52)</f>
        <v>(SAMPLE ONLY) Tariff N55</v>
      </c>
      <c r="E52" s="199" t="str">
        <f>IF('Q (t)'!E52="","",'Q (t)'!E52)</f>
        <v>BSP 03</v>
      </c>
      <c r="F52" s="199">
        <f>IF('Q (t)'!F52="","",'Q (t)'!F52)</f>
        <v>1.01</v>
      </c>
      <c r="G52" s="266">
        <f>IFERROR(IF('NUOS (t-1)'!G52=0,0,'NUOS (t)'!G52/'NUOS (t-1)'!G52-1),"")</f>
        <v>2.564102564102555E-2</v>
      </c>
      <c r="H52" s="266">
        <f>IFERROR(IF('NUOS (t-1)'!H52=0,0,'NUOS (t)'!H52/'NUOS (t-1)'!H52-1),"")</f>
        <v>0</v>
      </c>
      <c r="I52" s="266">
        <f>IFERROR(IF('NUOS (t-1)'!I52=0,0,'NUOS (t)'!I52/'NUOS (t-1)'!I52-1),"")</f>
        <v>0.14012874983927626</v>
      </c>
      <c r="J52" s="266">
        <f>IFERROR(IF('NUOS (t-1)'!J52=0,0,'NUOS (t)'!J52/'NUOS (t-1)'!J52-1),"")</f>
        <v>0.17546446718441566</v>
      </c>
      <c r="K52" s="266">
        <f>IFERROR(IF('NUOS (t-1)'!K52=0,0,'NUOS (t)'!K52/'NUOS (t-1)'!K52-1),"")</f>
        <v>0.32163367844625923</v>
      </c>
      <c r="L52" s="266">
        <f>IFERROR(IF('NUOS (t-1)'!L52=0,0,'NUOS (t)'!L52/'NUOS (t-1)'!L52-1),"")</f>
        <v>0</v>
      </c>
      <c r="M52" s="266">
        <f>IFERROR(IF('NUOS (t-1)'!M52=0,0,'NUOS (t)'!M52/'NUOS (t-1)'!M52-1),"")</f>
        <v>0</v>
      </c>
      <c r="N52" s="266">
        <f>IFERROR(IF('NUOS (t-1)'!N52=0,0,'NUOS (t)'!N52/'NUOS (t-1)'!N52-1),"")</f>
        <v>0</v>
      </c>
      <c r="O52" s="266">
        <f>IFERROR(IF('NUOS (t-1)'!O52=0,0,'NUOS (t)'!O52/'NUOS (t-1)'!O52-1),"")</f>
        <v>0</v>
      </c>
      <c r="P52" s="266">
        <f>IFERROR(IF('NUOS (t-1)'!P52=0,0,'NUOS (t)'!P52/'NUOS (t-1)'!P52-1),"")</f>
        <v>0</v>
      </c>
      <c r="Q52" s="266">
        <f>IFERROR(IF('NUOS (t-1)'!Q52=0,0,'NUOS (t)'!Q52/'NUOS (t-1)'!Q52-1),"")</f>
        <v>2.5641025641025772E-2</v>
      </c>
      <c r="R52" s="266">
        <f>IFERROR(IF('NUOS (t-1)'!R52=0,0,'NUOS (t)'!R52/'NUOS (t-1)'!R52-1),"")</f>
        <v>0</v>
      </c>
      <c r="S52" s="266">
        <f>IFERROR(IF('NUOS (t-1)'!S52=0,0,'NUOS (t)'!S52/'NUOS (t-1)'!S52-1),"")</f>
        <v>2.5641025641025772E-2</v>
      </c>
      <c r="T52" s="266"/>
      <c r="U52" s="266"/>
      <c r="V52" s="266"/>
      <c r="W52" s="266"/>
      <c r="X52" s="266"/>
      <c r="Y52" s="266"/>
      <c r="Z52" s="266"/>
      <c r="AA52" s="266"/>
    </row>
    <row r="53" spans="1:27" s="204" customFormat="1" x14ac:dyDescent="0.2">
      <c r="A53" s="230"/>
      <c r="B53" s="230"/>
      <c r="C53" s="200" t="str">
        <f>IF('Q (t)'!C53="","",'Q (t)'!C53)</f>
        <v>N56</v>
      </c>
      <c r="D53" s="196" t="str">
        <f>IF('Q (t)'!D53="","",'Q (t)'!D53)</f>
        <v>(SAMPLE ONLY) Tariff N56</v>
      </c>
      <c r="E53" s="199" t="str">
        <f>IF('Q (t)'!E53="","",'Q (t)'!E53)</f>
        <v>BSP 01</v>
      </c>
      <c r="F53" s="199">
        <f>IF('Q (t)'!F53="","",'Q (t)'!F53)</f>
        <v>1.01</v>
      </c>
      <c r="G53" s="266">
        <f>IFERROR(IF('NUOS (t-1)'!G53=0,0,'NUOS (t)'!G53/'NUOS (t-1)'!G53-1),"")</f>
        <v>2.564102564102555E-2</v>
      </c>
      <c r="H53" s="266">
        <f>IFERROR(IF('NUOS (t-1)'!H53=0,0,'NUOS (t)'!H53/'NUOS (t-1)'!H53-1),"")</f>
        <v>0</v>
      </c>
      <c r="I53" s="266">
        <f>IFERROR(IF('NUOS (t-1)'!I53=0,0,'NUOS (t)'!I53/'NUOS (t-1)'!I53-1),"")</f>
        <v>0.14012874983927626</v>
      </c>
      <c r="J53" s="266">
        <f>IFERROR(IF('NUOS (t-1)'!J53=0,0,'NUOS (t)'!J53/'NUOS (t-1)'!J53-1),"")</f>
        <v>0.17546446718441566</v>
      </c>
      <c r="K53" s="266">
        <f>IFERROR(IF('NUOS (t-1)'!K53=0,0,'NUOS (t)'!K53/'NUOS (t-1)'!K53-1),"")</f>
        <v>0.32163367844625923</v>
      </c>
      <c r="L53" s="266">
        <f>IFERROR(IF('NUOS (t-1)'!L53=0,0,'NUOS (t)'!L53/'NUOS (t-1)'!L53-1),"")</f>
        <v>0</v>
      </c>
      <c r="M53" s="266">
        <f>IFERROR(IF('NUOS (t-1)'!M53=0,0,'NUOS (t)'!M53/'NUOS (t-1)'!M53-1),"")</f>
        <v>0</v>
      </c>
      <c r="N53" s="266">
        <f>IFERROR(IF('NUOS (t-1)'!N53=0,0,'NUOS (t)'!N53/'NUOS (t-1)'!N53-1),"")</f>
        <v>0</v>
      </c>
      <c r="O53" s="266">
        <f>IFERROR(IF('NUOS (t-1)'!O53=0,0,'NUOS (t)'!O53/'NUOS (t-1)'!O53-1),"")</f>
        <v>0</v>
      </c>
      <c r="P53" s="266">
        <f>IFERROR(IF('NUOS (t-1)'!P53=0,0,'NUOS (t)'!P53/'NUOS (t-1)'!P53-1),"")</f>
        <v>0</v>
      </c>
      <c r="Q53" s="266">
        <f>IFERROR(IF('NUOS (t-1)'!Q53=0,0,'NUOS (t)'!Q53/'NUOS (t-1)'!Q53-1),"")</f>
        <v>2.5641025641025772E-2</v>
      </c>
      <c r="R53" s="266">
        <f>IFERROR(IF('NUOS (t-1)'!R53=0,0,'NUOS (t)'!R53/'NUOS (t-1)'!R53-1),"")</f>
        <v>0</v>
      </c>
      <c r="S53" s="266">
        <f>IFERROR(IF('NUOS (t-1)'!S53=0,0,'NUOS (t)'!S53/'NUOS (t-1)'!S53-1),"")</f>
        <v>2.5641025641025772E-2</v>
      </c>
      <c r="T53" s="266"/>
      <c r="U53" s="266"/>
      <c r="V53" s="266"/>
      <c r="W53" s="266"/>
      <c r="X53" s="266"/>
      <c r="Y53" s="266"/>
      <c r="Z53" s="266"/>
      <c r="AA53" s="266"/>
    </row>
    <row r="54" spans="1:27" s="204" customFormat="1" x14ac:dyDescent="0.2">
      <c r="A54" s="230"/>
      <c r="B54" s="230"/>
      <c r="C54" s="200" t="str">
        <f>IF('Q (t)'!C54="","",'Q (t)'!C54)</f>
        <v>N57</v>
      </c>
      <c r="D54" s="196" t="str">
        <f>IF('Q (t)'!D54="","",'Q (t)'!D54)</f>
        <v>(SAMPLE ONLY) Tariff N57</v>
      </c>
      <c r="E54" s="199" t="str">
        <f>IF('Q (t)'!E54="","",'Q (t)'!E54)</f>
        <v>BSP 04</v>
      </c>
      <c r="F54" s="199">
        <f>IF('Q (t)'!F54="","",'Q (t)'!F54)</f>
        <v>1.01</v>
      </c>
      <c r="G54" s="266">
        <f>IFERROR(IF('NUOS (t-1)'!G54=0,0,'NUOS (t)'!G54/'NUOS (t-1)'!G54-1),"")</f>
        <v>2.564102564102555E-2</v>
      </c>
      <c r="H54" s="266">
        <f>IFERROR(IF('NUOS (t-1)'!H54=0,0,'NUOS (t)'!H54/'NUOS (t-1)'!H54-1),"")</f>
        <v>0</v>
      </c>
      <c r="I54" s="266">
        <f>IFERROR(IF('NUOS (t-1)'!I54=0,0,'NUOS (t)'!I54/'NUOS (t-1)'!I54-1),"")</f>
        <v>0.1034339664424011</v>
      </c>
      <c r="J54" s="266">
        <f>IFERROR(IF('NUOS (t-1)'!J54=0,0,'NUOS (t)'!J54/'NUOS (t-1)'!J54-1),"")</f>
        <v>0.11827994751136583</v>
      </c>
      <c r="K54" s="266">
        <f>IFERROR(IF('NUOS (t-1)'!K54=0,0,'NUOS (t)'!K54/'NUOS (t-1)'!K54-1),"")</f>
        <v>0.15900035272909796</v>
      </c>
      <c r="L54" s="266">
        <f>IFERROR(IF('NUOS (t-1)'!L54=0,0,'NUOS (t)'!L54/'NUOS (t-1)'!L54-1),"")</f>
        <v>0</v>
      </c>
      <c r="M54" s="266">
        <f>IFERROR(IF('NUOS (t-1)'!M54=0,0,'NUOS (t)'!M54/'NUOS (t-1)'!M54-1),"")</f>
        <v>0</v>
      </c>
      <c r="N54" s="266">
        <f>IFERROR(IF('NUOS (t-1)'!N54=0,0,'NUOS (t)'!N54/'NUOS (t-1)'!N54-1),"")</f>
        <v>0</v>
      </c>
      <c r="O54" s="266">
        <f>IFERROR(IF('NUOS (t-1)'!O54=0,0,'NUOS (t)'!O54/'NUOS (t-1)'!O54-1),"")</f>
        <v>0</v>
      </c>
      <c r="P54" s="266">
        <f>IFERROR(IF('NUOS (t-1)'!P54=0,0,'NUOS (t)'!P54/'NUOS (t-1)'!P54-1),"")</f>
        <v>0</v>
      </c>
      <c r="Q54" s="266">
        <f>IFERROR(IF('NUOS (t-1)'!Q54=0,0,'NUOS (t)'!Q54/'NUOS (t-1)'!Q54-1),"")</f>
        <v>0</v>
      </c>
      <c r="R54" s="266">
        <f>IFERROR(IF('NUOS (t-1)'!R54=0,0,'NUOS (t)'!R54/'NUOS (t-1)'!R54-1),"")</f>
        <v>0</v>
      </c>
      <c r="S54" s="266">
        <f>IFERROR(IF('NUOS (t-1)'!S54=0,0,'NUOS (t)'!S54/'NUOS (t-1)'!S54-1),"")</f>
        <v>0</v>
      </c>
      <c r="T54" s="266"/>
      <c r="U54" s="266"/>
      <c r="V54" s="266"/>
      <c r="W54" s="266"/>
      <c r="X54" s="266"/>
      <c r="Y54" s="266"/>
      <c r="Z54" s="266"/>
      <c r="AA54" s="266"/>
    </row>
    <row r="55" spans="1:27" s="204" customFormat="1" x14ac:dyDescent="0.2">
      <c r="A55" s="230"/>
      <c r="B55" s="230"/>
      <c r="C55" s="200" t="str">
        <f>IF('Q (t)'!C55="","",'Q (t)'!C55)</f>
        <v>N58</v>
      </c>
      <c r="D55" s="196" t="str">
        <f>IF('Q (t)'!D55="","",'Q (t)'!D55)</f>
        <v>(SAMPLE ONLY) Tariff N58</v>
      </c>
      <c r="E55" s="199" t="str">
        <f>IF('Q (t)'!E55="","",'Q (t)'!E55)</f>
        <v>BSP 04</v>
      </c>
      <c r="F55" s="199">
        <f>IF('Q (t)'!F55="","",'Q (t)'!F55)</f>
        <v>1.01</v>
      </c>
      <c r="G55" s="266">
        <f>IFERROR(IF('NUOS (t-1)'!G55=0,0,'NUOS (t)'!G55/'NUOS (t-1)'!G55-1),"")</f>
        <v>2.564102564102555E-2</v>
      </c>
      <c r="H55" s="266">
        <f>IFERROR(IF('NUOS (t-1)'!H55=0,0,'NUOS (t)'!H55/'NUOS (t-1)'!H55-1),"")</f>
        <v>0</v>
      </c>
      <c r="I55" s="266">
        <f>IFERROR(IF('NUOS (t-1)'!I55=0,0,'NUOS (t)'!I55/'NUOS (t-1)'!I55-1),"")</f>
        <v>0.14012874983927626</v>
      </c>
      <c r="J55" s="266">
        <f>IFERROR(IF('NUOS (t-1)'!J55=0,0,'NUOS (t)'!J55/'NUOS (t-1)'!J55-1),"")</f>
        <v>0.17546446718441566</v>
      </c>
      <c r="K55" s="266">
        <f>IFERROR(IF('NUOS (t-1)'!K55=0,0,'NUOS (t)'!K55/'NUOS (t-1)'!K55-1),"")</f>
        <v>0.32163367844625923</v>
      </c>
      <c r="L55" s="266">
        <f>IFERROR(IF('NUOS (t-1)'!L55=0,0,'NUOS (t)'!L55/'NUOS (t-1)'!L55-1),"")</f>
        <v>0</v>
      </c>
      <c r="M55" s="266">
        <f>IFERROR(IF('NUOS (t-1)'!M55=0,0,'NUOS (t)'!M55/'NUOS (t-1)'!M55-1),"")</f>
        <v>0</v>
      </c>
      <c r="N55" s="266">
        <f>IFERROR(IF('NUOS (t-1)'!N55=0,0,'NUOS (t)'!N55/'NUOS (t-1)'!N55-1),"")</f>
        <v>0</v>
      </c>
      <c r="O55" s="266">
        <f>IFERROR(IF('NUOS (t-1)'!O55=0,0,'NUOS (t)'!O55/'NUOS (t-1)'!O55-1),"")</f>
        <v>0</v>
      </c>
      <c r="P55" s="266">
        <f>IFERROR(IF('NUOS (t-1)'!P55=0,0,'NUOS (t)'!P55/'NUOS (t-1)'!P55-1),"")</f>
        <v>0</v>
      </c>
      <c r="Q55" s="266">
        <f>IFERROR(IF('NUOS (t-1)'!Q55=0,0,'NUOS (t)'!Q55/'NUOS (t-1)'!Q55-1),"")</f>
        <v>2.5641025641025772E-2</v>
      </c>
      <c r="R55" s="266">
        <f>IFERROR(IF('NUOS (t-1)'!R55=0,0,'NUOS (t)'!R55/'NUOS (t-1)'!R55-1),"")</f>
        <v>0</v>
      </c>
      <c r="S55" s="266">
        <f>IFERROR(IF('NUOS (t-1)'!S55=0,0,'NUOS (t)'!S55/'NUOS (t-1)'!S55-1),"")</f>
        <v>2.5641025641025772E-2</v>
      </c>
      <c r="T55" s="266"/>
      <c r="U55" s="266"/>
      <c r="V55" s="266"/>
      <c r="W55" s="266"/>
      <c r="X55" s="266"/>
      <c r="Y55" s="266"/>
      <c r="Z55" s="266"/>
      <c r="AA55" s="266"/>
    </row>
    <row r="56" spans="1:27" s="204" customFormat="1" x14ac:dyDescent="0.2">
      <c r="A56" s="230"/>
      <c r="B56" s="230"/>
      <c r="C56" s="200" t="str">
        <f>IF('Q (t)'!C56="","",'Q (t)'!C56)</f>
        <v>N59</v>
      </c>
      <c r="D56" s="196" t="str">
        <f>IF('Q (t)'!D56="","",'Q (t)'!D56)</f>
        <v>(SAMPLE ONLY) Tariff N59</v>
      </c>
      <c r="E56" s="199" t="str">
        <f>IF('Q (t)'!E56="","",'Q (t)'!E56)</f>
        <v>BSP 05</v>
      </c>
      <c r="F56" s="199">
        <f>IF('Q (t)'!F56="","",'Q (t)'!F56)</f>
        <v>1.01</v>
      </c>
      <c r="G56" s="266">
        <f>IFERROR(IF('NUOS (t-1)'!G56=0,0,'NUOS (t)'!G56/'NUOS (t-1)'!G56-1),"")</f>
        <v>2.564102564102555E-2</v>
      </c>
      <c r="H56" s="266">
        <f>IFERROR(IF('NUOS (t-1)'!H56=0,0,'NUOS (t)'!H56/'NUOS (t-1)'!H56-1),"")</f>
        <v>0</v>
      </c>
      <c r="I56" s="266">
        <f>IFERROR(IF('NUOS (t-1)'!I56=0,0,'NUOS (t)'!I56/'NUOS (t-1)'!I56-1),"")</f>
        <v>0.61138196643951059</v>
      </c>
      <c r="J56" s="266">
        <f>IFERROR(IF('NUOS (t-1)'!J56=0,0,'NUOS (t)'!J56/'NUOS (t-1)'!J56-1),"")</f>
        <v>0.90425243683875323</v>
      </c>
      <c r="K56" s="266">
        <f>IFERROR(IF('NUOS (t-1)'!K56=0,0,'NUOS (t)'!K56/'NUOS (t-1)'!K56-1),"")</f>
        <v>4.418698081629663</v>
      </c>
      <c r="L56" s="266">
        <f>IFERROR(IF('NUOS (t-1)'!L56=0,0,'NUOS (t)'!L56/'NUOS (t-1)'!L56-1),"")</f>
        <v>0</v>
      </c>
      <c r="M56" s="266">
        <f>IFERROR(IF('NUOS (t-1)'!M56=0,0,'NUOS (t)'!M56/'NUOS (t-1)'!M56-1),"")</f>
        <v>0</v>
      </c>
      <c r="N56" s="266">
        <f>IFERROR(IF('NUOS (t-1)'!N56=0,0,'NUOS (t)'!N56/'NUOS (t-1)'!N56-1),"")</f>
        <v>0</v>
      </c>
      <c r="O56" s="266">
        <f>IFERROR(IF('NUOS (t-1)'!O56=0,0,'NUOS (t)'!O56/'NUOS (t-1)'!O56-1),"")</f>
        <v>0</v>
      </c>
      <c r="P56" s="266">
        <f>IFERROR(IF('NUOS (t-1)'!P56=0,0,'NUOS (t)'!P56/'NUOS (t-1)'!P56-1),"")</f>
        <v>0</v>
      </c>
      <c r="Q56" s="266">
        <f>IFERROR(IF('NUOS (t-1)'!Q56=0,0,'NUOS (t)'!Q56/'NUOS (t-1)'!Q56-1),"")</f>
        <v>2.5641025641025772E-2</v>
      </c>
      <c r="R56" s="266">
        <f>IFERROR(IF('NUOS (t-1)'!R56=0,0,'NUOS (t)'!R56/'NUOS (t-1)'!R56-1),"")</f>
        <v>0</v>
      </c>
      <c r="S56" s="266">
        <f>IFERROR(IF('NUOS (t-1)'!S56=0,0,'NUOS (t)'!S56/'NUOS (t-1)'!S56-1),"")</f>
        <v>2.5641025641025772E-2</v>
      </c>
      <c r="T56" s="266"/>
      <c r="U56" s="266"/>
      <c r="V56" s="266"/>
      <c r="W56" s="266"/>
      <c r="X56" s="266"/>
      <c r="Y56" s="266"/>
      <c r="Z56" s="266"/>
      <c r="AA56" s="266"/>
    </row>
    <row r="57" spans="1:27" s="204" customFormat="1" x14ac:dyDescent="0.2">
      <c r="A57" s="230"/>
      <c r="B57" s="230"/>
      <c r="C57" s="200" t="str">
        <f>IF('Q (t)'!C57="","",'Q (t)'!C57)</f>
        <v>N60</v>
      </c>
      <c r="D57" s="196" t="str">
        <f>IF('Q (t)'!D57="","",'Q (t)'!D57)</f>
        <v>(SAMPLE ONLY) Tariff N60</v>
      </c>
      <c r="E57" s="199" t="str">
        <f>IF('Q (t)'!E57="","",'Q (t)'!E57)</f>
        <v>BSP 03</v>
      </c>
      <c r="F57" s="199">
        <f>IF('Q (t)'!F57="","",'Q (t)'!F57)</f>
        <v>1.01</v>
      </c>
      <c r="G57" s="266">
        <f>IFERROR(IF('NUOS (t-1)'!G57=0,0,'NUOS (t)'!G57/'NUOS (t-1)'!G57-1),"")</f>
        <v>2.564102564102555E-2</v>
      </c>
      <c r="H57" s="266">
        <f>IFERROR(IF('NUOS (t-1)'!H57=0,0,'NUOS (t)'!H57/'NUOS (t-1)'!H57-1),"")</f>
        <v>0</v>
      </c>
      <c r="I57" s="266">
        <f>IFERROR(IF('NUOS (t-1)'!I57=0,0,'NUOS (t)'!I57/'NUOS (t-1)'!I57-1),"")</f>
        <v>0.14012874983927626</v>
      </c>
      <c r="J57" s="266">
        <f>IFERROR(IF('NUOS (t-1)'!J57=0,0,'NUOS (t)'!J57/'NUOS (t-1)'!J57-1),"")</f>
        <v>0.17546446718441566</v>
      </c>
      <c r="K57" s="266">
        <f>IFERROR(IF('NUOS (t-1)'!K57=0,0,'NUOS (t)'!K57/'NUOS (t-1)'!K57-1),"")</f>
        <v>0.32163367844625923</v>
      </c>
      <c r="L57" s="266">
        <f>IFERROR(IF('NUOS (t-1)'!L57=0,0,'NUOS (t)'!L57/'NUOS (t-1)'!L57-1),"")</f>
        <v>0</v>
      </c>
      <c r="M57" s="266">
        <f>IFERROR(IF('NUOS (t-1)'!M57=0,0,'NUOS (t)'!M57/'NUOS (t-1)'!M57-1),"")</f>
        <v>0</v>
      </c>
      <c r="N57" s="266">
        <f>IFERROR(IF('NUOS (t-1)'!N57=0,0,'NUOS (t)'!N57/'NUOS (t-1)'!N57-1),"")</f>
        <v>0</v>
      </c>
      <c r="O57" s="266">
        <f>IFERROR(IF('NUOS (t-1)'!O57=0,0,'NUOS (t)'!O57/'NUOS (t-1)'!O57-1),"")</f>
        <v>0</v>
      </c>
      <c r="P57" s="266">
        <f>IFERROR(IF('NUOS (t-1)'!P57=0,0,'NUOS (t)'!P57/'NUOS (t-1)'!P57-1),"")</f>
        <v>0</v>
      </c>
      <c r="Q57" s="266">
        <f>IFERROR(IF('NUOS (t-1)'!Q57=0,0,'NUOS (t)'!Q57/'NUOS (t-1)'!Q57-1),"")</f>
        <v>2.5641025641025772E-2</v>
      </c>
      <c r="R57" s="266">
        <f>IFERROR(IF('NUOS (t-1)'!R57=0,0,'NUOS (t)'!R57/'NUOS (t-1)'!R57-1),"")</f>
        <v>0</v>
      </c>
      <c r="S57" s="266">
        <f>IFERROR(IF('NUOS (t-1)'!S57=0,0,'NUOS (t)'!S57/'NUOS (t-1)'!S57-1),"")</f>
        <v>2.5641025641025772E-2</v>
      </c>
      <c r="T57" s="266"/>
      <c r="U57" s="266"/>
      <c r="V57" s="266"/>
      <c r="W57" s="266"/>
      <c r="X57" s="266"/>
      <c r="Y57" s="266"/>
      <c r="Z57" s="266"/>
      <c r="AA57" s="266"/>
    </row>
    <row r="58" spans="1:27" s="204" customFormat="1" x14ac:dyDescent="0.2">
      <c r="A58" s="230"/>
      <c r="B58" s="230"/>
      <c r="C58" s="200" t="str">
        <f>IF('Q (t)'!C58="","",'Q (t)'!C58)</f>
        <v>N61</v>
      </c>
      <c r="D58" s="196" t="str">
        <f>IF('Q (t)'!D58="","",'Q (t)'!D58)</f>
        <v>(SAMPLE ONLY) Tariff N61</v>
      </c>
      <c r="E58" s="199" t="str">
        <f>IF('Q (t)'!E58="","",'Q (t)'!E58)</f>
        <v>BSP 06</v>
      </c>
      <c r="F58" s="199">
        <f>IF('Q (t)'!F58="","",'Q (t)'!F58)</f>
        <v>1.01</v>
      </c>
      <c r="G58" s="266">
        <f>IFERROR(IF('NUOS (t-1)'!G58=0,0,'NUOS (t)'!G58/'NUOS (t-1)'!G58-1),"")</f>
        <v>2.564102564102555E-2</v>
      </c>
      <c r="H58" s="266">
        <f>IFERROR(IF('NUOS (t-1)'!H58=0,0,'NUOS (t)'!H58/'NUOS (t-1)'!H58-1),"")</f>
        <v>0</v>
      </c>
      <c r="I58" s="266">
        <f>IFERROR(IF('NUOS (t-1)'!I58=0,0,'NUOS (t)'!I58/'NUOS (t-1)'!I58-1),"")</f>
        <v>0.14012874983927626</v>
      </c>
      <c r="J58" s="266">
        <f>IFERROR(IF('NUOS (t-1)'!J58=0,0,'NUOS (t)'!J58/'NUOS (t-1)'!J58-1),"")</f>
        <v>0.17546446718441566</v>
      </c>
      <c r="K58" s="266">
        <f>IFERROR(IF('NUOS (t-1)'!K58=0,0,'NUOS (t)'!K58/'NUOS (t-1)'!K58-1),"")</f>
        <v>0.32163367844625923</v>
      </c>
      <c r="L58" s="266">
        <f>IFERROR(IF('NUOS (t-1)'!L58=0,0,'NUOS (t)'!L58/'NUOS (t-1)'!L58-1),"")</f>
        <v>0</v>
      </c>
      <c r="M58" s="266">
        <f>IFERROR(IF('NUOS (t-1)'!M58=0,0,'NUOS (t)'!M58/'NUOS (t-1)'!M58-1),"")</f>
        <v>0</v>
      </c>
      <c r="N58" s="266">
        <f>IFERROR(IF('NUOS (t-1)'!N58=0,0,'NUOS (t)'!N58/'NUOS (t-1)'!N58-1),"")</f>
        <v>0</v>
      </c>
      <c r="O58" s="266">
        <f>IFERROR(IF('NUOS (t-1)'!O58=0,0,'NUOS (t)'!O58/'NUOS (t-1)'!O58-1),"")</f>
        <v>0</v>
      </c>
      <c r="P58" s="266">
        <f>IFERROR(IF('NUOS (t-1)'!P58=0,0,'NUOS (t)'!P58/'NUOS (t-1)'!P58-1),"")</f>
        <v>0</v>
      </c>
      <c r="Q58" s="266">
        <f>IFERROR(IF('NUOS (t-1)'!Q58=0,0,'NUOS (t)'!Q58/'NUOS (t-1)'!Q58-1),"")</f>
        <v>2.5641025641025772E-2</v>
      </c>
      <c r="R58" s="266">
        <f>IFERROR(IF('NUOS (t-1)'!R58=0,0,'NUOS (t)'!R58/'NUOS (t-1)'!R58-1),"")</f>
        <v>0</v>
      </c>
      <c r="S58" s="266">
        <f>IFERROR(IF('NUOS (t-1)'!S58=0,0,'NUOS (t)'!S58/'NUOS (t-1)'!S58-1),"")</f>
        <v>2.5641025641025772E-2</v>
      </c>
      <c r="T58" s="266"/>
      <c r="U58" s="266"/>
      <c r="V58" s="266"/>
      <c r="W58" s="266"/>
      <c r="X58" s="266"/>
      <c r="Y58" s="266"/>
      <c r="Z58" s="266"/>
      <c r="AA58" s="266"/>
    </row>
    <row r="59" spans="1:27" s="204" customFormat="1" x14ac:dyDescent="0.2">
      <c r="A59" s="230"/>
      <c r="B59" s="230"/>
      <c r="C59" s="200" t="str">
        <f>IF('Q (t)'!C59="","",'Q (t)'!C59)</f>
        <v>N62</v>
      </c>
      <c r="D59" s="196" t="str">
        <f>IF('Q (t)'!D59="","",'Q (t)'!D59)</f>
        <v>(SAMPLE ONLY) Tariff N62</v>
      </c>
      <c r="E59" s="199" t="str">
        <f>IF('Q (t)'!E59="","",'Q (t)'!E59)</f>
        <v>BSP 04</v>
      </c>
      <c r="F59" s="199">
        <f>IF('Q (t)'!F59="","",'Q (t)'!F59)</f>
        <v>1.01</v>
      </c>
      <c r="G59" s="266">
        <f>IFERROR(IF('NUOS (t-1)'!G59=0,0,'NUOS (t)'!G59/'NUOS (t-1)'!G59-1),"")</f>
        <v>2.564102564102555E-2</v>
      </c>
      <c r="H59" s="266">
        <f>IFERROR(IF('NUOS (t-1)'!H59=0,0,'NUOS (t)'!H59/'NUOS (t-1)'!H59-1),"")</f>
        <v>0</v>
      </c>
      <c r="I59" s="266">
        <f>IFERROR(IF('NUOS (t-1)'!I59=0,0,'NUOS (t)'!I59/'NUOS (t-1)'!I59-1),"")</f>
        <v>0.14012874983927626</v>
      </c>
      <c r="J59" s="266">
        <f>IFERROR(IF('NUOS (t-1)'!J59=0,0,'NUOS (t)'!J59/'NUOS (t-1)'!J59-1),"")</f>
        <v>0.17546446718441566</v>
      </c>
      <c r="K59" s="266">
        <f>IFERROR(IF('NUOS (t-1)'!K59=0,0,'NUOS (t)'!K59/'NUOS (t-1)'!K59-1),"")</f>
        <v>0.32163367844625923</v>
      </c>
      <c r="L59" s="266">
        <f>IFERROR(IF('NUOS (t-1)'!L59=0,0,'NUOS (t)'!L59/'NUOS (t-1)'!L59-1),"")</f>
        <v>0</v>
      </c>
      <c r="M59" s="266">
        <f>IFERROR(IF('NUOS (t-1)'!M59=0,0,'NUOS (t)'!M59/'NUOS (t-1)'!M59-1),"")</f>
        <v>0</v>
      </c>
      <c r="N59" s="266">
        <f>IFERROR(IF('NUOS (t-1)'!N59=0,0,'NUOS (t)'!N59/'NUOS (t-1)'!N59-1),"")</f>
        <v>0</v>
      </c>
      <c r="O59" s="266">
        <f>IFERROR(IF('NUOS (t-1)'!O59=0,0,'NUOS (t)'!O59/'NUOS (t-1)'!O59-1),"")</f>
        <v>0</v>
      </c>
      <c r="P59" s="266">
        <f>IFERROR(IF('NUOS (t-1)'!P59=0,0,'NUOS (t)'!P59/'NUOS (t-1)'!P59-1),"")</f>
        <v>0</v>
      </c>
      <c r="Q59" s="266">
        <f>IFERROR(IF('NUOS (t-1)'!Q59=0,0,'NUOS (t)'!Q59/'NUOS (t-1)'!Q59-1),"")</f>
        <v>2.5641025641025772E-2</v>
      </c>
      <c r="R59" s="266">
        <f>IFERROR(IF('NUOS (t-1)'!R59=0,0,'NUOS (t)'!R59/'NUOS (t-1)'!R59-1),"")</f>
        <v>0</v>
      </c>
      <c r="S59" s="266">
        <f>IFERROR(IF('NUOS (t-1)'!S59=0,0,'NUOS (t)'!S59/'NUOS (t-1)'!S59-1),"")</f>
        <v>2.5641025641025772E-2</v>
      </c>
      <c r="T59" s="266"/>
      <c r="U59" s="266"/>
      <c r="V59" s="266"/>
      <c r="W59" s="266"/>
      <c r="X59" s="266"/>
      <c r="Y59" s="266"/>
      <c r="Z59" s="266"/>
      <c r="AA59" s="266"/>
    </row>
    <row r="60" spans="1:27" s="204" customFormat="1" x14ac:dyDescent="0.2">
      <c r="A60" s="230"/>
      <c r="B60" s="230"/>
      <c r="C60" s="200" t="str">
        <f>IF('Q (t)'!C60="","",'Q (t)'!C60)</f>
        <v>N63</v>
      </c>
      <c r="D60" s="196" t="str">
        <f>IF('Q (t)'!D60="","",'Q (t)'!D60)</f>
        <v>(SAMPLE ONLY) Tariff N63</v>
      </c>
      <c r="E60" s="199" t="str">
        <f>IF('Q (t)'!E60="","",'Q (t)'!E60)</f>
        <v>BSP 04</v>
      </c>
      <c r="F60" s="199">
        <f>IF('Q (t)'!F60="","",'Q (t)'!F60)</f>
        <v>1.01</v>
      </c>
      <c r="G60" s="266">
        <f>IFERROR(IF('NUOS (t-1)'!G60=0,0,'NUOS (t)'!G60/'NUOS (t-1)'!G60-1),"")</f>
        <v>2.564102564102555E-2</v>
      </c>
      <c r="H60" s="266">
        <f>IFERROR(IF('NUOS (t-1)'!H60=0,0,'NUOS (t)'!H60/'NUOS (t-1)'!H60-1),"")</f>
        <v>0</v>
      </c>
      <c r="I60" s="266">
        <f>IFERROR(IF('NUOS (t-1)'!I60=0,0,'NUOS (t)'!I60/'NUOS (t-1)'!I60-1),"")</f>
        <v>0.14012874983927626</v>
      </c>
      <c r="J60" s="266">
        <f>IFERROR(IF('NUOS (t-1)'!J60=0,0,'NUOS (t)'!J60/'NUOS (t-1)'!J60-1),"")</f>
        <v>0.17546446718441566</v>
      </c>
      <c r="K60" s="266">
        <f>IFERROR(IF('NUOS (t-1)'!K60=0,0,'NUOS (t)'!K60/'NUOS (t-1)'!K60-1),"")</f>
        <v>0.32163367844625923</v>
      </c>
      <c r="L60" s="266">
        <f>IFERROR(IF('NUOS (t-1)'!L60=0,0,'NUOS (t)'!L60/'NUOS (t-1)'!L60-1),"")</f>
        <v>0</v>
      </c>
      <c r="M60" s="266">
        <f>IFERROR(IF('NUOS (t-1)'!M60=0,0,'NUOS (t)'!M60/'NUOS (t-1)'!M60-1),"")</f>
        <v>0</v>
      </c>
      <c r="N60" s="266">
        <f>IFERROR(IF('NUOS (t-1)'!N60=0,0,'NUOS (t)'!N60/'NUOS (t-1)'!N60-1),"")</f>
        <v>0</v>
      </c>
      <c r="O60" s="266">
        <f>IFERROR(IF('NUOS (t-1)'!O60=0,0,'NUOS (t)'!O60/'NUOS (t-1)'!O60-1),"")</f>
        <v>0</v>
      </c>
      <c r="P60" s="266">
        <f>IFERROR(IF('NUOS (t-1)'!P60=0,0,'NUOS (t)'!P60/'NUOS (t-1)'!P60-1),"")</f>
        <v>0</v>
      </c>
      <c r="Q60" s="266">
        <f>IFERROR(IF('NUOS (t-1)'!Q60=0,0,'NUOS (t)'!Q60/'NUOS (t-1)'!Q60-1),"")</f>
        <v>2.5641025641025772E-2</v>
      </c>
      <c r="R60" s="266">
        <f>IFERROR(IF('NUOS (t-1)'!R60=0,0,'NUOS (t)'!R60/'NUOS (t-1)'!R60-1),"")</f>
        <v>0</v>
      </c>
      <c r="S60" s="266">
        <f>IFERROR(IF('NUOS (t-1)'!S60=0,0,'NUOS (t)'!S60/'NUOS (t-1)'!S60-1),"")</f>
        <v>2.5641025641025772E-2</v>
      </c>
      <c r="T60" s="266"/>
      <c r="U60" s="266"/>
      <c r="V60" s="266"/>
      <c r="W60" s="266"/>
      <c r="X60" s="266"/>
      <c r="Y60" s="266"/>
      <c r="Z60" s="266"/>
      <c r="AA60" s="266"/>
    </row>
    <row r="61" spans="1:27" s="204" customFormat="1" x14ac:dyDescent="0.2">
      <c r="A61" s="230"/>
      <c r="B61" s="230"/>
      <c r="C61" s="200" t="str">
        <f>IF('Q (t)'!C61="","",'Q (t)'!C61)</f>
        <v>N64</v>
      </c>
      <c r="D61" s="196" t="str">
        <f>IF('Q (t)'!D61="","",'Q (t)'!D61)</f>
        <v>(SAMPLE ONLY) Tariff N64</v>
      </c>
      <c r="E61" s="199" t="str">
        <f>IF('Q (t)'!E61="","",'Q (t)'!E61)</f>
        <v>BSP 04</v>
      </c>
      <c r="F61" s="199">
        <f>IF('Q (t)'!F61="","",'Q (t)'!F61)</f>
        <v>1.01</v>
      </c>
      <c r="G61" s="266">
        <f>IFERROR(IF('NUOS (t-1)'!G61=0,0,'NUOS (t)'!G61/'NUOS (t-1)'!G61-1),"")</f>
        <v>2.564102564102555E-2</v>
      </c>
      <c r="H61" s="266">
        <f>IFERROR(IF('NUOS (t-1)'!H61=0,0,'NUOS (t)'!H61/'NUOS (t-1)'!H61-1),"")</f>
        <v>0</v>
      </c>
      <c r="I61" s="266">
        <f>IFERROR(IF('NUOS (t-1)'!I61=0,0,'NUOS (t)'!I61/'NUOS (t-1)'!I61-1),"")</f>
        <v>0.14012874983927626</v>
      </c>
      <c r="J61" s="266">
        <f>IFERROR(IF('NUOS (t-1)'!J61=0,0,'NUOS (t)'!J61/'NUOS (t-1)'!J61-1),"")</f>
        <v>0.17546446718441566</v>
      </c>
      <c r="K61" s="266">
        <f>IFERROR(IF('NUOS (t-1)'!K61=0,0,'NUOS (t)'!K61/'NUOS (t-1)'!K61-1),"")</f>
        <v>0.32163367844625923</v>
      </c>
      <c r="L61" s="266">
        <f>IFERROR(IF('NUOS (t-1)'!L61=0,0,'NUOS (t)'!L61/'NUOS (t-1)'!L61-1),"")</f>
        <v>0</v>
      </c>
      <c r="M61" s="266">
        <f>IFERROR(IF('NUOS (t-1)'!M61=0,0,'NUOS (t)'!M61/'NUOS (t-1)'!M61-1),"")</f>
        <v>0</v>
      </c>
      <c r="N61" s="266">
        <f>IFERROR(IF('NUOS (t-1)'!N61=0,0,'NUOS (t)'!N61/'NUOS (t-1)'!N61-1),"")</f>
        <v>0</v>
      </c>
      <c r="O61" s="266">
        <f>IFERROR(IF('NUOS (t-1)'!O61=0,0,'NUOS (t)'!O61/'NUOS (t-1)'!O61-1),"")</f>
        <v>0</v>
      </c>
      <c r="P61" s="266">
        <f>IFERROR(IF('NUOS (t-1)'!P61=0,0,'NUOS (t)'!P61/'NUOS (t-1)'!P61-1),"")</f>
        <v>0</v>
      </c>
      <c r="Q61" s="266">
        <f>IFERROR(IF('NUOS (t-1)'!Q61=0,0,'NUOS (t)'!Q61/'NUOS (t-1)'!Q61-1),"")</f>
        <v>2.5641025641025772E-2</v>
      </c>
      <c r="R61" s="266">
        <f>IFERROR(IF('NUOS (t-1)'!R61=0,0,'NUOS (t)'!R61/'NUOS (t-1)'!R61-1),"")</f>
        <v>0</v>
      </c>
      <c r="S61" s="266">
        <f>IFERROR(IF('NUOS (t-1)'!S61=0,0,'NUOS (t)'!S61/'NUOS (t-1)'!S61-1),"")</f>
        <v>2.5641025641025772E-2</v>
      </c>
      <c r="T61" s="266"/>
      <c r="U61" s="266"/>
      <c r="V61" s="266"/>
      <c r="W61" s="266"/>
      <c r="X61" s="266"/>
      <c r="Y61" s="266"/>
      <c r="Z61" s="266"/>
      <c r="AA61" s="266"/>
    </row>
    <row r="62" spans="1:27" s="204" customFormat="1" x14ac:dyDescent="0.2">
      <c r="A62" s="230"/>
      <c r="B62" s="230"/>
      <c r="C62" s="200" t="str">
        <f>IF('Q (t)'!C62="","",'Q (t)'!C62)</f>
        <v>N65</v>
      </c>
      <c r="D62" s="196" t="str">
        <f>IF('Q (t)'!D62="","",'Q (t)'!D62)</f>
        <v>(SAMPLE ONLY) Tariff N65</v>
      </c>
      <c r="E62" s="199" t="str">
        <f>IF('Q (t)'!E62="","",'Q (t)'!E62)</f>
        <v>BSP 07</v>
      </c>
      <c r="F62" s="199">
        <f>IF('Q (t)'!F62="","",'Q (t)'!F62)</f>
        <v>1.01</v>
      </c>
      <c r="G62" s="266">
        <f>IFERROR(IF('NUOS (t-1)'!G62=0,0,'NUOS (t)'!G62/'NUOS (t-1)'!G62-1),"")</f>
        <v>2.564102564102555E-2</v>
      </c>
      <c r="H62" s="266">
        <f>IFERROR(IF('NUOS (t-1)'!H62=0,0,'NUOS (t)'!H62/'NUOS (t-1)'!H62-1),"")</f>
        <v>0</v>
      </c>
      <c r="I62" s="266">
        <f>IFERROR(IF('NUOS (t-1)'!I62=0,0,'NUOS (t)'!I62/'NUOS (t-1)'!I62-1),"")</f>
        <v>0.14012874983927626</v>
      </c>
      <c r="J62" s="266">
        <f>IFERROR(IF('NUOS (t-1)'!J62=0,0,'NUOS (t)'!J62/'NUOS (t-1)'!J62-1),"")</f>
        <v>0.17546446718441566</v>
      </c>
      <c r="K62" s="266">
        <f>IFERROR(IF('NUOS (t-1)'!K62=0,0,'NUOS (t)'!K62/'NUOS (t-1)'!K62-1),"")</f>
        <v>0.32163367844625923</v>
      </c>
      <c r="L62" s="266">
        <f>IFERROR(IF('NUOS (t-1)'!L62=0,0,'NUOS (t)'!L62/'NUOS (t-1)'!L62-1),"")</f>
        <v>0</v>
      </c>
      <c r="M62" s="266">
        <f>IFERROR(IF('NUOS (t-1)'!M62=0,0,'NUOS (t)'!M62/'NUOS (t-1)'!M62-1),"")</f>
        <v>0</v>
      </c>
      <c r="N62" s="266">
        <f>IFERROR(IF('NUOS (t-1)'!N62=0,0,'NUOS (t)'!N62/'NUOS (t-1)'!N62-1),"")</f>
        <v>0</v>
      </c>
      <c r="O62" s="266">
        <f>IFERROR(IF('NUOS (t-1)'!O62=0,0,'NUOS (t)'!O62/'NUOS (t-1)'!O62-1),"")</f>
        <v>0</v>
      </c>
      <c r="P62" s="266">
        <f>IFERROR(IF('NUOS (t-1)'!P62=0,0,'NUOS (t)'!P62/'NUOS (t-1)'!P62-1),"")</f>
        <v>0</v>
      </c>
      <c r="Q62" s="266">
        <f>IFERROR(IF('NUOS (t-1)'!Q62=0,0,'NUOS (t)'!Q62/'NUOS (t-1)'!Q62-1),"")</f>
        <v>2.5641025641025772E-2</v>
      </c>
      <c r="R62" s="266">
        <f>IFERROR(IF('NUOS (t-1)'!R62=0,0,'NUOS (t)'!R62/'NUOS (t-1)'!R62-1),"")</f>
        <v>0</v>
      </c>
      <c r="S62" s="266">
        <f>IFERROR(IF('NUOS (t-1)'!S62=0,0,'NUOS (t)'!S62/'NUOS (t-1)'!S62-1),"")</f>
        <v>2.5641025641025772E-2</v>
      </c>
      <c r="T62" s="266"/>
      <c r="U62" s="266"/>
      <c r="V62" s="266"/>
      <c r="W62" s="266"/>
      <c r="X62" s="266"/>
      <c r="Y62" s="266"/>
      <c r="Z62" s="266"/>
      <c r="AA62" s="266"/>
    </row>
    <row r="63" spans="1:27" s="204" customFormat="1" x14ac:dyDescent="0.2">
      <c r="A63" s="230"/>
      <c r="B63" s="230"/>
      <c r="C63" s="200" t="str">
        <f>IF('Q (t)'!C63="","",'Q (t)'!C63)</f>
        <v>N66</v>
      </c>
      <c r="D63" s="196" t="str">
        <f>IF('Q (t)'!D63="","",'Q (t)'!D63)</f>
        <v>(SAMPLE ONLY) Tariff N66</v>
      </c>
      <c r="E63" s="199" t="str">
        <f>IF('Q (t)'!E63="","",'Q (t)'!E63)</f>
        <v>BSP 01</v>
      </c>
      <c r="F63" s="199">
        <f>IF('Q (t)'!F63="","",'Q (t)'!F63)</f>
        <v>1.01</v>
      </c>
      <c r="G63" s="266">
        <f>IFERROR(IF('NUOS (t-1)'!G63=0,0,'NUOS (t)'!G63/'NUOS (t-1)'!G63-1),"")</f>
        <v>2.564102564102555E-2</v>
      </c>
      <c r="H63" s="266">
        <f>IFERROR(IF('NUOS (t-1)'!H63=0,0,'NUOS (t)'!H63/'NUOS (t-1)'!H63-1),"")</f>
        <v>0</v>
      </c>
      <c r="I63" s="266">
        <f>IFERROR(IF('NUOS (t-1)'!I63=0,0,'NUOS (t)'!I63/'NUOS (t-1)'!I63-1),"")</f>
        <v>0.14012874983927626</v>
      </c>
      <c r="J63" s="266">
        <f>IFERROR(IF('NUOS (t-1)'!J63=0,0,'NUOS (t)'!J63/'NUOS (t-1)'!J63-1),"")</f>
        <v>0.17546446718441566</v>
      </c>
      <c r="K63" s="266">
        <f>IFERROR(IF('NUOS (t-1)'!K63=0,0,'NUOS (t)'!K63/'NUOS (t-1)'!K63-1),"")</f>
        <v>0.32163367844625923</v>
      </c>
      <c r="L63" s="266">
        <f>IFERROR(IF('NUOS (t-1)'!L63=0,0,'NUOS (t)'!L63/'NUOS (t-1)'!L63-1),"")</f>
        <v>0</v>
      </c>
      <c r="M63" s="266">
        <f>IFERROR(IF('NUOS (t-1)'!M63=0,0,'NUOS (t)'!M63/'NUOS (t-1)'!M63-1),"")</f>
        <v>0</v>
      </c>
      <c r="N63" s="266">
        <f>IFERROR(IF('NUOS (t-1)'!N63=0,0,'NUOS (t)'!N63/'NUOS (t-1)'!N63-1),"")</f>
        <v>0</v>
      </c>
      <c r="O63" s="266">
        <f>IFERROR(IF('NUOS (t-1)'!O63=0,0,'NUOS (t)'!O63/'NUOS (t-1)'!O63-1),"")</f>
        <v>0</v>
      </c>
      <c r="P63" s="266">
        <f>IFERROR(IF('NUOS (t-1)'!P63=0,0,'NUOS (t)'!P63/'NUOS (t-1)'!P63-1),"")</f>
        <v>0</v>
      </c>
      <c r="Q63" s="266">
        <f>IFERROR(IF('NUOS (t-1)'!Q63=0,0,'NUOS (t)'!Q63/'NUOS (t-1)'!Q63-1),"")</f>
        <v>2.5641025641025772E-2</v>
      </c>
      <c r="R63" s="266">
        <f>IFERROR(IF('NUOS (t-1)'!R63=0,0,'NUOS (t)'!R63/'NUOS (t-1)'!R63-1),"")</f>
        <v>0</v>
      </c>
      <c r="S63" s="266">
        <f>IFERROR(IF('NUOS (t-1)'!S63=0,0,'NUOS (t)'!S63/'NUOS (t-1)'!S63-1),"")</f>
        <v>2.5641025641025772E-2</v>
      </c>
      <c r="T63" s="266"/>
      <c r="U63" s="266"/>
      <c r="V63" s="266"/>
      <c r="W63" s="266"/>
      <c r="X63" s="266"/>
      <c r="Y63" s="266"/>
      <c r="Z63" s="266"/>
      <c r="AA63" s="266"/>
    </row>
    <row r="64" spans="1:27" s="204" customFormat="1" x14ac:dyDescent="0.2">
      <c r="A64" s="230"/>
      <c r="B64" s="230"/>
      <c r="C64" s="200" t="str">
        <f>IF('Q (t)'!C64="","",'Q (t)'!C64)</f>
        <v>N67</v>
      </c>
      <c r="D64" s="196" t="str">
        <f>IF('Q (t)'!D64="","",'Q (t)'!D64)</f>
        <v>(SAMPLE ONLY) Tariff N67</v>
      </c>
      <c r="E64" s="199" t="str">
        <f>IF('Q (t)'!E64="","",'Q (t)'!E64)</f>
        <v>BSP 04</v>
      </c>
      <c r="F64" s="199">
        <f>IF('Q (t)'!F64="","",'Q (t)'!F64)</f>
        <v>1.01</v>
      </c>
      <c r="G64" s="266">
        <f>IFERROR(IF('NUOS (t-1)'!G64=0,0,'NUOS (t)'!G64/'NUOS (t-1)'!G64-1),"")</f>
        <v>2.564102564102555E-2</v>
      </c>
      <c r="H64" s="266">
        <f>IFERROR(IF('NUOS (t-1)'!H64=0,0,'NUOS (t)'!H64/'NUOS (t-1)'!H64-1),"")</f>
        <v>0</v>
      </c>
      <c r="I64" s="266">
        <f>IFERROR(IF('NUOS (t-1)'!I64=0,0,'NUOS (t)'!I64/'NUOS (t-1)'!I64-1),"")</f>
        <v>0.14012874983927626</v>
      </c>
      <c r="J64" s="266">
        <f>IFERROR(IF('NUOS (t-1)'!J64=0,0,'NUOS (t)'!J64/'NUOS (t-1)'!J64-1),"")</f>
        <v>0.17546446718441566</v>
      </c>
      <c r="K64" s="266">
        <f>IFERROR(IF('NUOS (t-1)'!K64=0,0,'NUOS (t)'!K64/'NUOS (t-1)'!K64-1),"")</f>
        <v>0.32163367844625923</v>
      </c>
      <c r="L64" s="266">
        <f>IFERROR(IF('NUOS (t-1)'!L64=0,0,'NUOS (t)'!L64/'NUOS (t-1)'!L64-1),"")</f>
        <v>0</v>
      </c>
      <c r="M64" s="266">
        <f>IFERROR(IF('NUOS (t-1)'!M64=0,0,'NUOS (t)'!M64/'NUOS (t-1)'!M64-1),"")</f>
        <v>0</v>
      </c>
      <c r="N64" s="266">
        <f>IFERROR(IF('NUOS (t-1)'!N64=0,0,'NUOS (t)'!N64/'NUOS (t-1)'!N64-1),"")</f>
        <v>0</v>
      </c>
      <c r="O64" s="266">
        <f>IFERROR(IF('NUOS (t-1)'!O64=0,0,'NUOS (t)'!O64/'NUOS (t-1)'!O64-1),"")</f>
        <v>0</v>
      </c>
      <c r="P64" s="266">
        <f>IFERROR(IF('NUOS (t-1)'!P64=0,0,'NUOS (t)'!P64/'NUOS (t-1)'!P64-1),"")</f>
        <v>0</v>
      </c>
      <c r="Q64" s="266">
        <f>IFERROR(IF('NUOS (t-1)'!Q64=0,0,'NUOS (t)'!Q64/'NUOS (t-1)'!Q64-1),"")</f>
        <v>2.5641025641025772E-2</v>
      </c>
      <c r="R64" s="266">
        <f>IFERROR(IF('NUOS (t-1)'!R64=0,0,'NUOS (t)'!R64/'NUOS (t-1)'!R64-1),"")</f>
        <v>0</v>
      </c>
      <c r="S64" s="266">
        <f>IFERROR(IF('NUOS (t-1)'!S64=0,0,'NUOS (t)'!S64/'NUOS (t-1)'!S64-1),"")</f>
        <v>2.5641025641025772E-2</v>
      </c>
      <c r="T64" s="266"/>
      <c r="U64" s="266"/>
      <c r="V64" s="266"/>
      <c r="W64" s="266"/>
      <c r="X64" s="266"/>
      <c r="Y64" s="266"/>
      <c r="Z64" s="266"/>
      <c r="AA64" s="266"/>
    </row>
    <row r="65" spans="1:27" s="204" customFormat="1" x14ac:dyDescent="0.2">
      <c r="A65" s="230"/>
      <c r="B65" s="230"/>
      <c r="C65" s="200" t="str">
        <f>IF('Q (t)'!C65="","",'Q (t)'!C65)</f>
        <v/>
      </c>
      <c r="D65" s="196" t="str">
        <f>IF('Q (t)'!D65="","",'Q (t)'!D65)</f>
        <v/>
      </c>
      <c r="E65" s="199" t="str">
        <f>IF('Q (t)'!E65="","",'Q (t)'!E65)</f>
        <v/>
      </c>
      <c r="F65" s="199" t="str">
        <f>IF('Q (t)'!F65="","",'Q (t)'!F65)</f>
        <v/>
      </c>
      <c r="G65" s="266" t="str">
        <f>IFERROR(IF('NUOS (t-1)'!G65=0,0,'NUOS (t)'!G65/'NUOS (t-1)'!G65-1),"")</f>
        <v/>
      </c>
      <c r="H65" s="266" t="str">
        <f>IFERROR(IF('NUOS (t-1)'!H65=0,0,'NUOS (t)'!H65/'NUOS (t-1)'!H65-1),"")</f>
        <v/>
      </c>
      <c r="I65" s="266" t="str">
        <f>IFERROR(IF('NUOS (t-1)'!I65=0,0,'NUOS (t)'!I65/'NUOS (t-1)'!I65-1),"")</f>
        <v/>
      </c>
      <c r="J65" s="266" t="str">
        <f>IFERROR(IF('NUOS (t-1)'!J65=0,0,'NUOS (t)'!J65/'NUOS (t-1)'!J65-1),"")</f>
        <v/>
      </c>
      <c r="K65" s="266" t="str">
        <f>IFERROR(IF('NUOS (t-1)'!K65=0,0,'NUOS (t)'!K65/'NUOS (t-1)'!K65-1),"")</f>
        <v/>
      </c>
      <c r="L65" s="266" t="str">
        <f>IFERROR(IF('NUOS (t-1)'!L65=0,0,'NUOS (t)'!L65/'NUOS (t-1)'!L65-1),"")</f>
        <v/>
      </c>
      <c r="M65" s="266" t="str">
        <f>IFERROR(IF('NUOS (t-1)'!M65=0,0,'NUOS (t)'!M65/'NUOS (t-1)'!M65-1),"")</f>
        <v/>
      </c>
      <c r="N65" s="266" t="str">
        <f>IFERROR(IF('NUOS (t-1)'!N65=0,0,'NUOS (t)'!N65/'NUOS (t-1)'!N65-1),"")</f>
        <v/>
      </c>
      <c r="O65" s="266" t="str">
        <f>IFERROR(IF('NUOS (t-1)'!O65=0,0,'NUOS (t)'!O65/'NUOS (t-1)'!O65-1),"")</f>
        <v/>
      </c>
      <c r="P65" s="266" t="str">
        <f>IFERROR(IF('NUOS (t-1)'!P65=0,0,'NUOS (t)'!P65/'NUOS (t-1)'!P65-1),"")</f>
        <v/>
      </c>
      <c r="Q65" s="266" t="str">
        <f>IFERROR(IF('NUOS (t-1)'!Q65=0,0,'NUOS (t)'!Q65/'NUOS (t-1)'!Q65-1),"")</f>
        <v/>
      </c>
      <c r="R65" s="266" t="str">
        <f>IFERROR(IF('NUOS (t-1)'!R65=0,0,'NUOS (t)'!R65/'NUOS (t-1)'!R65-1),"")</f>
        <v/>
      </c>
      <c r="S65" s="266" t="str">
        <f>IFERROR(IF('NUOS (t-1)'!S65=0,0,'NUOS (t)'!S65/'NUOS (t-1)'!S65-1),"")</f>
        <v/>
      </c>
      <c r="T65" s="266"/>
      <c r="U65" s="266"/>
      <c r="V65" s="266"/>
      <c r="W65" s="266"/>
      <c r="X65" s="266"/>
      <c r="Y65" s="266"/>
      <c r="Z65" s="266"/>
      <c r="AA65" s="266"/>
    </row>
    <row r="66" spans="1:27" s="204" customFormat="1" x14ac:dyDescent="0.2">
      <c r="A66" s="230"/>
      <c r="B66" s="230"/>
      <c r="C66" s="200" t="str">
        <f>IF('Q (t)'!C66="","",'Q (t)'!C66)</f>
        <v/>
      </c>
      <c r="D66" s="196" t="str">
        <f>IF('Q (t)'!D66="","",'Q (t)'!D66)</f>
        <v/>
      </c>
      <c r="E66" s="199" t="str">
        <f>IF('Q (t)'!E66="","",'Q (t)'!E66)</f>
        <v/>
      </c>
      <c r="F66" s="199" t="str">
        <f>IF('Q (t)'!F66="","",'Q (t)'!F66)</f>
        <v/>
      </c>
      <c r="G66" s="266" t="str">
        <f>IFERROR(IF('NUOS (t-1)'!G66=0,0,'NUOS (t)'!G66/'NUOS (t-1)'!G66-1),"")</f>
        <v/>
      </c>
      <c r="H66" s="266" t="str">
        <f>IFERROR(IF('NUOS (t-1)'!H66=0,0,'NUOS (t)'!H66/'NUOS (t-1)'!H66-1),"")</f>
        <v/>
      </c>
      <c r="I66" s="266" t="str">
        <f>IFERROR(IF('NUOS (t-1)'!I66=0,0,'NUOS (t)'!I66/'NUOS (t-1)'!I66-1),"")</f>
        <v/>
      </c>
      <c r="J66" s="266" t="str">
        <f>IFERROR(IF('NUOS (t-1)'!J66=0,0,'NUOS (t)'!J66/'NUOS (t-1)'!J66-1),"")</f>
        <v/>
      </c>
      <c r="K66" s="266" t="str">
        <f>IFERROR(IF('NUOS (t-1)'!K66=0,0,'NUOS (t)'!K66/'NUOS (t-1)'!K66-1),"")</f>
        <v/>
      </c>
      <c r="L66" s="266" t="str">
        <f>IFERROR(IF('NUOS (t-1)'!L66=0,0,'NUOS (t)'!L66/'NUOS (t-1)'!L66-1),"")</f>
        <v/>
      </c>
      <c r="M66" s="266" t="str">
        <f>IFERROR(IF('NUOS (t-1)'!M66=0,0,'NUOS (t)'!M66/'NUOS (t-1)'!M66-1),"")</f>
        <v/>
      </c>
      <c r="N66" s="266" t="str">
        <f>IFERROR(IF('NUOS (t-1)'!N66=0,0,'NUOS (t)'!N66/'NUOS (t-1)'!N66-1),"")</f>
        <v/>
      </c>
      <c r="O66" s="266" t="str">
        <f>IFERROR(IF('NUOS (t-1)'!O66=0,0,'NUOS (t)'!O66/'NUOS (t-1)'!O66-1),"")</f>
        <v/>
      </c>
      <c r="P66" s="266" t="str">
        <f>IFERROR(IF('NUOS (t-1)'!P66=0,0,'NUOS (t)'!P66/'NUOS (t-1)'!P66-1),"")</f>
        <v/>
      </c>
      <c r="Q66" s="266" t="str">
        <f>IFERROR(IF('NUOS (t-1)'!Q66=0,0,'NUOS (t)'!Q66/'NUOS (t-1)'!Q66-1),"")</f>
        <v/>
      </c>
      <c r="R66" s="266" t="str">
        <f>IFERROR(IF('NUOS (t-1)'!R66=0,0,'NUOS (t)'!R66/'NUOS (t-1)'!R66-1),"")</f>
        <v/>
      </c>
      <c r="S66" s="266" t="str">
        <f>IFERROR(IF('NUOS (t-1)'!S66=0,0,'NUOS (t)'!S66/'NUOS (t-1)'!S66-1),"")</f>
        <v/>
      </c>
      <c r="T66" s="266"/>
      <c r="U66" s="266"/>
      <c r="V66" s="266"/>
      <c r="W66" s="266"/>
      <c r="X66" s="266"/>
      <c r="Y66" s="266"/>
      <c r="Z66" s="266"/>
      <c r="AA66" s="266"/>
    </row>
    <row r="67" spans="1:27" x14ac:dyDescent="0.2">
      <c r="C67" s="255" t="str">
        <f>IF('Q (t)'!C67="","",'Q (t)'!C67)</f>
        <v>Tariff Class 5</v>
      </c>
      <c r="D67" s="256"/>
      <c r="E67" s="257"/>
      <c r="F67" s="258"/>
      <c r="G67" s="267"/>
      <c r="H67" s="267"/>
      <c r="I67" s="267"/>
      <c r="J67" s="267"/>
      <c r="K67" s="267"/>
      <c r="L67" s="268"/>
      <c r="M67" s="268"/>
      <c r="N67" s="268"/>
      <c r="O67" s="268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</row>
    <row r="68" spans="1:27" s="204" customFormat="1" x14ac:dyDescent="0.2">
      <c r="A68" s="230"/>
      <c r="B68" s="230"/>
      <c r="C68" s="200" t="str">
        <f>IF('Q (t)'!C68="","",'Q (t)'!C68)</f>
        <v>N71</v>
      </c>
      <c r="D68" s="196" t="str">
        <f>IF('Q (t)'!D68="","",'Q (t)'!D68)</f>
        <v>(SAMPLE ONLY) Tariff N71</v>
      </c>
      <c r="E68" s="199" t="str">
        <f>IF('Q (t)'!E68="","",'Q (t)'!E68)</f>
        <v>BSP 04</v>
      </c>
      <c r="F68" s="199">
        <f>IF('Q (t)'!F68="","",'Q (t)'!F68)</f>
        <v>1.01</v>
      </c>
      <c r="G68" s="266">
        <f>IFERROR(IF('NUOS (t-1)'!G68=0,0,'NUOS (t)'!G68/'NUOS (t-1)'!G68-1),"")</f>
        <v>2.564102564102555E-2</v>
      </c>
      <c r="H68" s="266">
        <f>IFERROR(IF('NUOS (t-1)'!H68=0,0,'NUOS (t)'!H68/'NUOS (t-1)'!H68-1),"")</f>
        <v>0</v>
      </c>
      <c r="I68" s="266">
        <f>IFERROR(IF('NUOS (t-1)'!I68=0,0,'NUOS (t)'!I68/'NUOS (t-1)'!I68-1),"")</f>
        <v>2.5641025641025772E-2</v>
      </c>
      <c r="J68" s="266">
        <f>IFERROR(IF('NUOS (t-1)'!J68=0,0,'NUOS (t)'!J68/'NUOS (t-1)'!J68-1),"")</f>
        <v>2.5641025641025772E-2</v>
      </c>
      <c r="K68" s="266">
        <f>IFERROR(IF('NUOS (t-1)'!K68=0,0,'NUOS (t)'!K68/'NUOS (t-1)'!K68-1),"")</f>
        <v>2.5641025641025772E-2</v>
      </c>
      <c r="L68" s="266">
        <f>IFERROR(IF('NUOS (t-1)'!L68=0,0,'NUOS (t)'!L68/'NUOS (t-1)'!L68-1),"")</f>
        <v>0</v>
      </c>
      <c r="M68" s="266">
        <f>IFERROR(IF('NUOS (t-1)'!M68=0,0,'NUOS (t)'!M68/'NUOS (t-1)'!M68-1),"")</f>
        <v>0</v>
      </c>
      <c r="N68" s="266">
        <f>IFERROR(IF('NUOS (t-1)'!N68=0,0,'NUOS (t)'!N68/'NUOS (t-1)'!N68-1),"")</f>
        <v>0</v>
      </c>
      <c r="O68" s="266">
        <f>IFERROR(IF('NUOS (t-1)'!O68=0,0,'NUOS (t)'!O68/'NUOS (t-1)'!O68-1),"")</f>
        <v>0</v>
      </c>
      <c r="P68" s="266">
        <f>IFERROR(IF('NUOS (t-1)'!P68=0,0,'NUOS (t)'!P68/'NUOS (t-1)'!P68-1),"")</f>
        <v>0</v>
      </c>
      <c r="Q68" s="266">
        <f>IFERROR(IF('NUOS (t-1)'!Q68=0,0,'NUOS (t)'!Q68/'NUOS (t-1)'!Q68-1),"")</f>
        <v>2.564102564102555E-2</v>
      </c>
      <c r="R68" s="266">
        <f>IFERROR(IF('NUOS (t-1)'!R68=0,0,'NUOS (t)'!R68/'NUOS (t-1)'!R68-1),"")</f>
        <v>0</v>
      </c>
      <c r="S68" s="266">
        <f>IFERROR(IF('NUOS (t-1)'!S68=0,0,'NUOS (t)'!S68/'NUOS (t-1)'!S68-1),"")</f>
        <v>2.564102564102555E-2</v>
      </c>
      <c r="T68" s="266"/>
      <c r="U68" s="266"/>
      <c r="V68" s="266"/>
      <c r="W68" s="266"/>
      <c r="X68" s="266"/>
      <c r="Y68" s="266"/>
      <c r="Z68" s="266"/>
      <c r="AA68" s="266"/>
    </row>
    <row r="69" spans="1:27" s="204" customFormat="1" x14ac:dyDescent="0.2">
      <c r="A69" s="230"/>
      <c r="B69" s="230"/>
      <c r="C69" s="200" t="str">
        <f>IF('Q (t)'!C69="","",'Q (t)'!C69)</f>
        <v>N72</v>
      </c>
      <c r="D69" s="196" t="str">
        <f>IF('Q (t)'!D69="","",'Q (t)'!D69)</f>
        <v>(SAMPLE ONLY) Tariff N72</v>
      </c>
      <c r="E69" s="199" t="str">
        <f>IF('Q (t)'!E69="","",'Q (t)'!E69)</f>
        <v>BSP 04</v>
      </c>
      <c r="F69" s="199">
        <f>IF('Q (t)'!F69="","",'Q (t)'!F69)</f>
        <v>1.01</v>
      </c>
      <c r="G69" s="266">
        <f>IFERROR(IF('NUOS (t-1)'!G69=0,0,'NUOS (t)'!G69/'NUOS (t-1)'!G69-1),"")</f>
        <v>2.564102564102555E-2</v>
      </c>
      <c r="H69" s="266">
        <f>IFERROR(IF('NUOS (t-1)'!H69=0,0,'NUOS (t)'!H69/'NUOS (t-1)'!H69-1),"")</f>
        <v>0</v>
      </c>
      <c r="I69" s="266">
        <f>IFERROR(IF('NUOS (t-1)'!I69=0,0,'NUOS (t)'!I69/'NUOS (t-1)'!I69-1),"")</f>
        <v>2.5641025641025772E-2</v>
      </c>
      <c r="J69" s="266">
        <f>IFERROR(IF('NUOS (t-1)'!J69=0,0,'NUOS (t)'!J69/'NUOS (t-1)'!J69-1),"")</f>
        <v>2.5641025641025772E-2</v>
      </c>
      <c r="K69" s="266">
        <f>IFERROR(IF('NUOS (t-1)'!K69=0,0,'NUOS (t)'!K69/'NUOS (t-1)'!K69-1),"")</f>
        <v>2.5641025641025772E-2</v>
      </c>
      <c r="L69" s="266">
        <f>IFERROR(IF('NUOS (t-1)'!L69=0,0,'NUOS (t)'!L69/'NUOS (t-1)'!L69-1),"")</f>
        <v>0</v>
      </c>
      <c r="M69" s="266">
        <f>IFERROR(IF('NUOS (t-1)'!M69=0,0,'NUOS (t)'!M69/'NUOS (t-1)'!M69-1),"")</f>
        <v>0</v>
      </c>
      <c r="N69" s="266">
        <f>IFERROR(IF('NUOS (t-1)'!N69=0,0,'NUOS (t)'!N69/'NUOS (t-1)'!N69-1),"")</f>
        <v>0</v>
      </c>
      <c r="O69" s="266">
        <f>IFERROR(IF('NUOS (t-1)'!O69=0,0,'NUOS (t)'!O69/'NUOS (t-1)'!O69-1),"")</f>
        <v>0</v>
      </c>
      <c r="P69" s="266">
        <f>IFERROR(IF('NUOS (t-1)'!P69=0,0,'NUOS (t)'!P69/'NUOS (t-1)'!P69-1),"")</f>
        <v>0</v>
      </c>
      <c r="Q69" s="266">
        <f>IFERROR(IF('NUOS (t-1)'!Q69=0,0,'NUOS (t)'!Q69/'NUOS (t-1)'!Q69-1),"")</f>
        <v>2.564102564102555E-2</v>
      </c>
      <c r="R69" s="266">
        <f>IFERROR(IF('NUOS (t-1)'!R69=0,0,'NUOS (t)'!R69/'NUOS (t-1)'!R69-1),"")</f>
        <v>0</v>
      </c>
      <c r="S69" s="266">
        <f>IFERROR(IF('NUOS (t-1)'!S69=0,0,'NUOS (t)'!S69/'NUOS (t-1)'!S69-1),"")</f>
        <v>2.564102564102555E-2</v>
      </c>
      <c r="T69" s="266"/>
      <c r="U69" s="266"/>
      <c r="V69" s="266"/>
      <c r="W69" s="266"/>
      <c r="X69" s="266"/>
      <c r="Y69" s="266"/>
      <c r="Z69" s="266"/>
      <c r="AA69" s="266"/>
    </row>
    <row r="70" spans="1:27" s="204" customFormat="1" x14ac:dyDescent="0.2">
      <c r="A70" s="230"/>
      <c r="B70" s="230"/>
      <c r="C70" s="200" t="str">
        <f>IF('Q (t)'!C70="","",'Q (t)'!C70)</f>
        <v>N73</v>
      </c>
      <c r="D70" s="196" t="str">
        <f>IF('Q (t)'!D70="","",'Q (t)'!D70)</f>
        <v>(SAMPLE ONLY) Tariff N73</v>
      </c>
      <c r="E70" s="199" t="str">
        <f>IF('Q (t)'!E70="","",'Q (t)'!E70)</f>
        <v>BSP 01</v>
      </c>
      <c r="F70" s="199">
        <f>IF('Q (t)'!F70="","",'Q (t)'!F70)</f>
        <v>1.01</v>
      </c>
      <c r="G70" s="266">
        <f>IFERROR(IF('NUOS (t-1)'!G70=0,0,'NUOS (t)'!G70/'NUOS (t-1)'!G70-1),"")</f>
        <v>2.564102564102555E-2</v>
      </c>
      <c r="H70" s="266">
        <f>IFERROR(IF('NUOS (t-1)'!H70=0,0,'NUOS (t)'!H70/'NUOS (t-1)'!H70-1),"")</f>
        <v>0</v>
      </c>
      <c r="I70" s="266">
        <f>IFERROR(IF('NUOS (t-1)'!I70=0,0,'NUOS (t)'!I70/'NUOS (t-1)'!I70-1),"")</f>
        <v>2.5641025641025772E-2</v>
      </c>
      <c r="J70" s="266">
        <f>IFERROR(IF('NUOS (t-1)'!J70=0,0,'NUOS (t)'!J70/'NUOS (t-1)'!J70-1),"")</f>
        <v>2.5641025641025772E-2</v>
      </c>
      <c r="K70" s="266">
        <f>IFERROR(IF('NUOS (t-1)'!K70=0,0,'NUOS (t)'!K70/'NUOS (t-1)'!K70-1),"")</f>
        <v>2.5641025641025772E-2</v>
      </c>
      <c r="L70" s="266">
        <f>IFERROR(IF('NUOS (t-1)'!L70=0,0,'NUOS (t)'!L70/'NUOS (t-1)'!L70-1),"")</f>
        <v>0</v>
      </c>
      <c r="M70" s="266">
        <f>IFERROR(IF('NUOS (t-1)'!M70=0,0,'NUOS (t)'!M70/'NUOS (t-1)'!M70-1),"")</f>
        <v>0</v>
      </c>
      <c r="N70" s="266">
        <f>IFERROR(IF('NUOS (t-1)'!N70=0,0,'NUOS (t)'!N70/'NUOS (t-1)'!N70-1),"")</f>
        <v>0</v>
      </c>
      <c r="O70" s="266">
        <f>IFERROR(IF('NUOS (t-1)'!O70=0,0,'NUOS (t)'!O70/'NUOS (t-1)'!O70-1),"")</f>
        <v>0</v>
      </c>
      <c r="P70" s="266">
        <f>IFERROR(IF('NUOS (t-1)'!P70=0,0,'NUOS (t)'!P70/'NUOS (t-1)'!P70-1),"")</f>
        <v>0</v>
      </c>
      <c r="Q70" s="266">
        <f>IFERROR(IF('NUOS (t-1)'!Q70=0,0,'NUOS (t)'!Q70/'NUOS (t-1)'!Q70-1),"")</f>
        <v>2.564102564102555E-2</v>
      </c>
      <c r="R70" s="266">
        <f>IFERROR(IF('NUOS (t-1)'!R70=0,0,'NUOS (t)'!R70/'NUOS (t-1)'!R70-1),"")</f>
        <v>0</v>
      </c>
      <c r="S70" s="266">
        <f>IFERROR(IF('NUOS (t-1)'!S70=0,0,'NUOS (t)'!S70/'NUOS (t-1)'!S70-1),"")</f>
        <v>2.564102564102555E-2</v>
      </c>
      <c r="T70" s="266"/>
      <c r="U70" s="266"/>
      <c r="V70" s="266"/>
      <c r="W70" s="266"/>
      <c r="X70" s="266"/>
      <c r="Y70" s="266"/>
      <c r="Z70" s="266"/>
      <c r="AA70" s="266"/>
    </row>
    <row r="71" spans="1:27" s="214" customFormat="1" x14ac:dyDescent="0.2">
      <c r="A71" s="244"/>
      <c r="B71" s="244"/>
      <c r="C71" s="200" t="str">
        <f>IF('Q (t)'!C71="","",'Q (t)'!C71)</f>
        <v>N74</v>
      </c>
      <c r="D71" s="196" t="str">
        <f>IF('Q (t)'!D71="","",'Q (t)'!D71)</f>
        <v>(SAMPLE ONLY) Tariff N74</v>
      </c>
      <c r="E71" s="199" t="str">
        <f>IF('Q (t)'!E71="","",'Q (t)'!E71)</f>
        <v>BSP 01</v>
      </c>
      <c r="F71" s="199">
        <f>IF('Q (t)'!F71="","",'Q (t)'!F71)</f>
        <v>1.01</v>
      </c>
      <c r="G71" s="266">
        <f>IFERROR(IF('NUOS (t-1)'!G71=0,0,'NUOS (t)'!G71/'NUOS (t-1)'!G71-1),"")</f>
        <v>-0.65647285942672384</v>
      </c>
      <c r="H71" s="266">
        <f>IFERROR(IF('NUOS (t-1)'!H71=0,0,'NUOS (t)'!H71/'NUOS (t-1)'!H71-1),"")</f>
        <v>0</v>
      </c>
      <c r="I71" s="266">
        <f>IFERROR(IF('NUOS (t-1)'!I71=0,0,'NUOS (t)'!I71/'NUOS (t-1)'!I71-1),"")</f>
        <v>2.5641025641025772E-2</v>
      </c>
      <c r="J71" s="266">
        <f>IFERROR(IF('NUOS (t-1)'!J71=0,0,'NUOS (t)'!J71/'NUOS (t-1)'!J71-1),"")</f>
        <v>2.5641025641025772E-2</v>
      </c>
      <c r="K71" s="266">
        <f>IFERROR(IF('NUOS (t-1)'!K71=0,0,'NUOS (t)'!K71/'NUOS (t-1)'!K71-1),"")</f>
        <v>2.5641025641025772E-2</v>
      </c>
      <c r="L71" s="266">
        <f>IFERROR(IF('NUOS (t-1)'!L71=0,0,'NUOS (t)'!L71/'NUOS (t-1)'!L71-1),"")</f>
        <v>0</v>
      </c>
      <c r="M71" s="266">
        <f>IFERROR(IF('NUOS (t-1)'!M71=0,0,'NUOS (t)'!M71/'NUOS (t-1)'!M71-1),"")</f>
        <v>0</v>
      </c>
      <c r="N71" s="266">
        <f>IFERROR(IF('NUOS (t-1)'!N71=0,0,'NUOS (t)'!N71/'NUOS (t-1)'!N71-1),"")</f>
        <v>0</v>
      </c>
      <c r="O71" s="266">
        <f>IFERROR(IF('NUOS (t-1)'!O71=0,0,'NUOS (t)'!O71/'NUOS (t-1)'!O71-1),"")</f>
        <v>0</v>
      </c>
      <c r="P71" s="266">
        <f>IFERROR(IF('NUOS (t-1)'!P71=0,0,'NUOS (t)'!P71/'NUOS (t-1)'!P71-1),"")</f>
        <v>0</v>
      </c>
      <c r="Q71" s="266">
        <f>IFERROR(IF('NUOS (t-1)'!Q71=0,0,'NUOS (t)'!Q71/'NUOS (t-1)'!Q71-1),"")</f>
        <v>2.564102564102555E-2</v>
      </c>
      <c r="R71" s="266">
        <f>IFERROR(IF('NUOS (t-1)'!R71=0,0,'NUOS (t)'!R71/'NUOS (t-1)'!R71-1),"")</f>
        <v>0</v>
      </c>
      <c r="S71" s="266">
        <f>IFERROR(IF('NUOS (t-1)'!S71=0,0,'NUOS (t)'!S71/'NUOS (t-1)'!S71-1),"")</f>
        <v>2.564102564102555E-2</v>
      </c>
      <c r="T71" s="266"/>
      <c r="U71" s="266"/>
      <c r="V71" s="266"/>
      <c r="W71" s="266"/>
      <c r="X71" s="266"/>
      <c r="Y71" s="266"/>
      <c r="Z71" s="266"/>
      <c r="AA71" s="266"/>
    </row>
    <row r="72" spans="1:27" s="204" customFormat="1" x14ac:dyDescent="0.2">
      <c r="A72" s="230"/>
      <c r="B72" s="230"/>
      <c r="C72" s="200" t="str">
        <f>IF('Q (t)'!C72="","",'Q (t)'!C72)</f>
        <v/>
      </c>
      <c r="D72" s="196" t="str">
        <f>IF('Q (t)'!D72="","",'Q (t)'!D72)</f>
        <v/>
      </c>
      <c r="E72" s="199" t="str">
        <f>IF('Q (t)'!E72="","",'Q (t)'!E72)</f>
        <v/>
      </c>
      <c r="F72" s="199" t="str">
        <f>IF('Q (t)'!F72="","",'Q (t)'!F72)</f>
        <v/>
      </c>
      <c r="G72" s="266" t="str">
        <f>IFERROR(IF('NUOS (t-1)'!G72=0,0,'NUOS (t)'!G72/'NUOS (t-1)'!G72-1),"")</f>
        <v/>
      </c>
      <c r="H72" s="266" t="str">
        <f>IFERROR(IF('NUOS (t-1)'!H72=0,0,'NUOS (t)'!H72/'NUOS (t-1)'!H72-1),"")</f>
        <v/>
      </c>
      <c r="I72" s="266" t="str">
        <f>IFERROR(IF('NUOS (t-1)'!I72=0,0,'NUOS (t)'!I72/'NUOS (t-1)'!I72-1),"")</f>
        <v/>
      </c>
      <c r="J72" s="266" t="str">
        <f>IFERROR(IF('NUOS (t-1)'!J72=0,0,'NUOS (t)'!J72/'NUOS (t-1)'!J72-1),"")</f>
        <v/>
      </c>
      <c r="K72" s="266" t="str">
        <f>IFERROR(IF('NUOS (t-1)'!K72=0,0,'NUOS (t)'!K72/'NUOS (t-1)'!K72-1),"")</f>
        <v/>
      </c>
      <c r="L72" s="266" t="str">
        <f>IFERROR(IF('NUOS (t-1)'!L72=0,0,'NUOS (t)'!L72/'NUOS (t-1)'!L72-1),"")</f>
        <v/>
      </c>
      <c r="M72" s="266" t="str">
        <f>IFERROR(IF('NUOS (t-1)'!M72=0,0,'NUOS (t)'!M72/'NUOS (t-1)'!M72-1),"")</f>
        <v/>
      </c>
      <c r="N72" s="266" t="str">
        <f>IFERROR(IF('NUOS (t-1)'!N72=0,0,'NUOS (t)'!N72/'NUOS (t-1)'!N72-1),"")</f>
        <v/>
      </c>
      <c r="O72" s="266" t="str">
        <f>IFERROR(IF('NUOS (t-1)'!O72=0,0,'NUOS (t)'!O72/'NUOS (t-1)'!O72-1),"")</f>
        <v/>
      </c>
      <c r="P72" s="266" t="str">
        <f>IFERROR(IF('NUOS (t-1)'!P72=0,0,'NUOS (t)'!P72/'NUOS (t-1)'!P72-1),"")</f>
        <v/>
      </c>
      <c r="Q72" s="266" t="str">
        <f>IFERROR(IF('NUOS (t-1)'!Q72=0,0,'NUOS (t)'!Q72/'NUOS (t-1)'!Q72-1),"")</f>
        <v/>
      </c>
      <c r="R72" s="266" t="str">
        <f>IFERROR(IF('NUOS (t-1)'!R72=0,0,'NUOS (t)'!R72/'NUOS (t-1)'!R72-1),"")</f>
        <v/>
      </c>
      <c r="S72" s="266" t="str">
        <f>IFERROR(IF('NUOS (t-1)'!S72=0,0,'NUOS (t)'!S72/'NUOS (t-1)'!S72-1),"")</f>
        <v/>
      </c>
      <c r="T72" s="266"/>
      <c r="U72" s="266"/>
      <c r="V72" s="266"/>
      <c r="W72" s="266"/>
      <c r="X72" s="266"/>
      <c r="Y72" s="266"/>
      <c r="Z72" s="266"/>
      <c r="AA72" s="266"/>
    </row>
    <row r="73" spans="1:27" s="204" customFormat="1" x14ac:dyDescent="0.2">
      <c r="A73" s="230"/>
      <c r="B73" s="230"/>
      <c r="C73" s="200" t="str">
        <f>IF('Q (t)'!C73="","",'Q (t)'!C73)</f>
        <v/>
      </c>
      <c r="D73" s="196" t="str">
        <f>IF('Q (t)'!D73="","",'Q (t)'!D73)</f>
        <v/>
      </c>
      <c r="E73" s="199" t="str">
        <f>IF('Q (t)'!E73="","",'Q (t)'!E73)</f>
        <v/>
      </c>
      <c r="F73" s="199" t="str">
        <f>IF('Q (t)'!F73="","",'Q (t)'!F73)</f>
        <v/>
      </c>
      <c r="G73" s="266" t="str">
        <f>IFERROR(IF('NUOS (t-1)'!G73=0,0,'NUOS (t)'!G73/'NUOS (t-1)'!G73-1),"")</f>
        <v/>
      </c>
      <c r="H73" s="266" t="str">
        <f>IFERROR(IF('NUOS (t-1)'!H73=0,0,'NUOS (t)'!H73/'NUOS (t-1)'!H73-1),"")</f>
        <v/>
      </c>
      <c r="I73" s="266" t="str">
        <f>IFERROR(IF('NUOS (t-1)'!I73=0,0,'NUOS (t)'!I73/'NUOS (t-1)'!I73-1),"")</f>
        <v/>
      </c>
      <c r="J73" s="266" t="str">
        <f>IFERROR(IF('NUOS (t-1)'!J73=0,0,'NUOS (t)'!J73/'NUOS (t-1)'!J73-1),"")</f>
        <v/>
      </c>
      <c r="K73" s="266" t="str">
        <f>IFERROR(IF('NUOS (t-1)'!K73=0,0,'NUOS (t)'!K73/'NUOS (t-1)'!K73-1),"")</f>
        <v/>
      </c>
      <c r="L73" s="266" t="str">
        <f>IFERROR(IF('NUOS (t-1)'!L73=0,0,'NUOS (t)'!L73/'NUOS (t-1)'!L73-1),"")</f>
        <v/>
      </c>
      <c r="M73" s="266" t="str">
        <f>IFERROR(IF('NUOS (t-1)'!M73=0,0,'NUOS (t)'!M73/'NUOS (t-1)'!M73-1),"")</f>
        <v/>
      </c>
      <c r="N73" s="266" t="str">
        <f>IFERROR(IF('NUOS (t-1)'!N73=0,0,'NUOS (t)'!N73/'NUOS (t-1)'!N73-1),"")</f>
        <v/>
      </c>
      <c r="O73" s="266" t="str">
        <f>IFERROR(IF('NUOS (t-1)'!O73=0,0,'NUOS (t)'!O73/'NUOS (t-1)'!O73-1),"")</f>
        <v/>
      </c>
      <c r="P73" s="266" t="str">
        <f>IFERROR(IF('NUOS (t-1)'!P73=0,0,'NUOS (t)'!P73/'NUOS (t-1)'!P73-1),"")</f>
        <v/>
      </c>
      <c r="Q73" s="266" t="str">
        <f>IFERROR(IF('NUOS (t-1)'!Q73=0,0,'NUOS (t)'!Q73/'NUOS (t-1)'!Q73-1),"")</f>
        <v/>
      </c>
      <c r="R73" s="266" t="str">
        <f>IFERROR(IF('NUOS (t-1)'!R73=0,0,'NUOS (t)'!R73/'NUOS (t-1)'!R73-1),"")</f>
        <v/>
      </c>
      <c r="S73" s="266" t="str">
        <f>IFERROR(IF('NUOS (t-1)'!S73=0,0,'NUOS (t)'!S73/'NUOS (t-1)'!S73-1),"")</f>
        <v/>
      </c>
      <c r="T73" s="266"/>
      <c r="U73" s="266"/>
      <c r="V73" s="266"/>
      <c r="W73" s="266"/>
      <c r="X73" s="266"/>
      <c r="Y73" s="266"/>
      <c r="Z73" s="266"/>
      <c r="AA73" s="266"/>
    </row>
    <row r="74" spans="1:27" x14ac:dyDescent="0.2">
      <c r="C74" s="255" t="str">
        <f>IF('Q (t)'!C74="","",'Q (t)'!C74)</f>
        <v>Tariff Class 6</v>
      </c>
      <c r="D74" s="256"/>
      <c r="E74" s="257"/>
      <c r="F74" s="258"/>
      <c r="G74" s="267"/>
      <c r="H74" s="267"/>
      <c r="I74" s="267"/>
      <c r="J74" s="267"/>
      <c r="K74" s="267"/>
      <c r="L74" s="268"/>
      <c r="M74" s="268"/>
      <c r="N74" s="268"/>
      <c r="O74" s="268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</row>
    <row r="75" spans="1:27" s="204" customFormat="1" x14ac:dyDescent="0.2">
      <c r="A75" s="230"/>
      <c r="B75" s="230"/>
      <c r="C75" s="200" t="str">
        <f>IF('Q (t)'!C75="","",'Q (t)'!C75)</f>
        <v>N81</v>
      </c>
      <c r="D75" s="196" t="str">
        <f>IF('Q (t)'!D75="","",'Q (t)'!D75)</f>
        <v>(SAMPLE ONLY) Tariff N81</v>
      </c>
      <c r="E75" s="199" t="str">
        <f>IF('Q (t)'!E75="","",'Q (t)'!E75)</f>
        <v>Various</v>
      </c>
      <c r="F75" s="199" t="str">
        <f>IF('Q (t)'!F75="","",'Q (t)'!F75)</f>
        <v>-</v>
      </c>
      <c r="G75" s="266">
        <f>IFERROR(IF('NUOS (t-1)'!G75=0,0,'NUOS (t)'!G75/'NUOS (t-1)'!G75-1),"")</f>
        <v>0</v>
      </c>
      <c r="H75" s="266">
        <f>IFERROR(IF('NUOS (t-1)'!H75=0,0,'NUOS (t)'!H75/'NUOS (t-1)'!H75-1),"")</f>
        <v>5.3187201892861635E-2</v>
      </c>
      <c r="I75" s="266">
        <f>IFERROR(IF('NUOS (t-1)'!I75=0,0,'NUOS (t)'!I75/'NUOS (t-1)'!I75-1),"")</f>
        <v>0</v>
      </c>
      <c r="J75" s="266">
        <f>IFERROR(IF('NUOS (t-1)'!J75=0,0,'NUOS (t)'!J75/'NUOS (t-1)'!J75-1),"")</f>
        <v>0</v>
      </c>
      <c r="K75" s="266">
        <f>IFERROR(IF('NUOS (t-1)'!K75=0,0,'NUOS (t)'!K75/'NUOS (t-1)'!K75-1),"")</f>
        <v>0</v>
      </c>
      <c r="L75" s="266">
        <f>IFERROR(IF('NUOS (t-1)'!L75=0,0,'NUOS (t)'!L75/'NUOS (t-1)'!L75-1),"")</f>
        <v>0</v>
      </c>
      <c r="M75" s="266">
        <f>IFERROR(IF('NUOS (t-1)'!M75=0,0,'NUOS (t)'!M75/'NUOS (t-1)'!M75-1),"")</f>
        <v>0</v>
      </c>
      <c r="N75" s="266">
        <f>IFERROR(IF('NUOS (t-1)'!N75=0,0,'NUOS (t)'!N75/'NUOS (t-1)'!N75-1),"")</f>
        <v>0</v>
      </c>
      <c r="O75" s="266">
        <f>IFERROR(IF('NUOS (t-1)'!O75=0,0,'NUOS (t)'!O75/'NUOS (t-1)'!O75-1),"")</f>
        <v>0</v>
      </c>
      <c r="P75" s="266">
        <f>IFERROR(IF('NUOS (t-1)'!P75=0,0,'NUOS (t)'!P75/'NUOS (t-1)'!P75-1),"")</f>
        <v>0</v>
      </c>
      <c r="Q75" s="266">
        <f>IFERROR(IF('NUOS (t-1)'!Q75=0,0,'NUOS (t)'!Q75/'NUOS (t-1)'!Q75-1),"")</f>
        <v>0</v>
      </c>
      <c r="R75" s="266">
        <f>IFERROR(IF('NUOS (t-1)'!R75=0,0,'NUOS (t)'!R75/'NUOS (t-1)'!R75-1),"")</f>
        <v>0</v>
      </c>
      <c r="S75" s="266">
        <f>IFERROR(IF('NUOS (t-1)'!S75=0,0,'NUOS (t)'!S75/'NUOS (t-1)'!S75-1),"")</f>
        <v>0</v>
      </c>
      <c r="T75" s="266"/>
      <c r="U75" s="266"/>
      <c r="V75" s="266"/>
      <c r="W75" s="266"/>
      <c r="X75" s="266"/>
      <c r="Y75" s="266"/>
      <c r="Z75" s="266"/>
      <c r="AA75" s="266"/>
    </row>
    <row r="76" spans="1:27" s="204" customFormat="1" x14ac:dyDescent="0.2">
      <c r="A76" s="230"/>
      <c r="B76" s="230"/>
      <c r="C76" s="200" t="str">
        <f>IF('Q (t)'!C76="","",'Q (t)'!C76)</f>
        <v>N82</v>
      </c>
      <c r="D76" s="196" t="str">
        <f>IF('Q (t)'!D76="","",'Q (t)'!D76)</f>
        <v>(SAMPLE ONLY) Tariff N82</v>
      </c>
      <c r="E76" s="199" t="str">
        <f>IF('Q (t)'!E76="","",'Q (t)'!E76)</f>
        <v>Various</v>
      </c>
      <c r="F76" s="199" t="str">
        <f>IF('Q (t)'!F76="","",'Q (t)'!F76)</f>
        <v>-</v>
      </c>
      <c r="G76" s="266">
        <f>IFERROR(IF('NUOS (t-1)'!G76=0,0,'NUOS (t)'!G76/'NUOS (t-1)'!G76-1),"")</f>
        <v>0</v>
      </c>
      <c r="H76" s="266">
        <f>IFERROR(IF('NUOS (t-1)'!H76=0,0,'NUOS (t)'!H76/'NUOS (t-1)'!H76-1),"")</f>
        <v>5.3187201892861635E-2</v>
      </c>
      <c r="I76" s="266">
        <f>IFERROR(IF('NUOS (t-1)'!I76=0,0,'NUOS (t)'!I76/'NUOS (t-1)'!I76-1),"")</f>
        <v>0</v>
      </c>
      <c r="J76" s="266">
        <f>IFERROR(IF('NUOS (t-1)'!J76=0,0,'NUOS (t)'!J76/'NUOS (t-1)'!J76-1),"")</f>
        <v>0</v>
      </c>
      <c r="K76" s="266">
        <f>IFERROR(IF('NUOS (t-1)'!K76=0,0,'NUOS (t)'!K76/'NUOS (t-1)'!K76-1),"")</f>
        <v>0</v>
      </c>
      <c r="L76" s="266">
        <f>IFERROR(IF('NUOS (t-1)'!L76=0,0,'NUOS (t)'!L76/'NUOS (t-1)'!L76-1),"")</f>
        <v>0</v>
      </c>
      <c r="M76" s="266">
        <f>IFERROR(IF('NUOS (t-1)'!M76=0,0,'NUOS (t)'!M76/'NUOS (t-1)'!M76-1),"")</f>
        <v>0</v>
      </c>
      <c r="N76" s="266">
        <f>IFERROR(IF('NUOS (t-1)'!N76=0,0,'NUOS (t)'!N76/'NUOS (t-1)'!N76-1),"")</f>
        <v>0</v>
      </c>
      <c r="O76" s="266">
        <f>IFERROR(IF('NUOS (t-1)'!O76=0,0,'NUOS (t)'!O76/'NUOS (t-1)'!O76-1),"")</f>
        <v>0</v>
      </c>
      <c r="P76" s="266">
        <f>IFERROR(IF('NUOS (t-1)'!P76=0,0,'NUOS (t)'!P76/'NUOS (t-1)'!P76-1),"")</f>
        <v>0</v>
      </c>
      <c r="Q76" s="266">
        <f>IFERROR(IF('NUOS (t-1)'!Q76=0,0,'NUOS (t)'!Q76/'NUOS (t-1)'!Q76-1),"")</f>
        <v>0</v>
      </c>
      <c r="R76" s="266">
        <f>IFERROR(IF('NUOS (t-1)'!R76=0,0,'NUOS (t)'!R76/'NUOS (t-1)'!R76-1),"")</f>
        <v>0</v>
      </c>
      <c r="S76" s="266">
        <f>IFERROR(IF('NUOS (t-1)'!S76=0,0,'NUOS (t)'!S76/'NUOS (t-1)'!S76-1),"")</f>
        <v>0</v>
      </c>
      <c r="T76" s="266"/>
      <c r="U76" s="266"/>
      <c r="V76" s="266"/>
      <c r="W76" s="266"/>
      <c r="X76" s="266"/>
      <c r="Y76" s="266"/>
      <c r="Z76" s="266"/>
      <c r="AA76" s="266"/>
    </row>
    <row r="77" spans="1:27" s="204" customFormat="1" x14ac:dyDescent="0.2">
      <c r="A77" s="230"/>
      <c r="B77" s="230"/>
      <c r="C77" s="200" t="str">
        <f>IF('Q (t)'!C77="","",'Q (t)'!C77)</f>
        <v>N83</v>
      </c>
      <c r="D77" s="196" t="str">
        <f>IF('Q (t)'!D77="","",'Q (t)'!D77)</f>
        <v>(SAMPLE ONLY) Tariff N83</v>
      </c>
      <c r="E77" s="199" t="str">
        <f>IF('Q (t)'!E77="","",'Q (t)'!E77)</f>
        <v>Various</v>
      </c>
      <c r="F77" s="199" t="str">
        <f>IF('Q (t)'!F77="","",'Q (t)'!F77)</f>
        <v>-</v>
      </c>
      <c r="G77" s="266">
        <f>IFERROR(IF('NUOS (t-1)'!G77=0,0,'NUOS (t)'!G77/'NUOS (t-1)'!G77-1),"")</f>
        <v>0</v>
      </c>
      <c r="H77" s="266">
        <f>IFERROR(IF('NUOS (t-1)'!H77=0,0,'NUOS (t)'!H77/'NUOS (t-1)'!H77-1),"")</f>
        <v>0</v>
      </c>
      <c r="I77" s="266">
        <f>IFERROR(IF('NUOS (t-1)'!I77=0,0,'NUOS (t)'!I77/'NUOS (t-1)'!I77-1),"")</f>
        <v>0</v>
      </c>
      <c r="J77" s="266">
        <f>IFERROR(IF('NUOS (t-1)'!J77=0,0,'NUOS (t)'!J77/'NUOS (t-1)'!J77-1),"")</f>
        <v>0</v>
      </c>
      <c r="K77" s="266">
        <f>IFERROR(IF('NUOS (t-1)'!K77=0,0,'NUOS (t)'!K77/'NUOS (t-1)'!K77-1),"")</f>
        <v>0</v>
      </c>
      <c r="L77" s="266">
        <f>IFERROR(IF('NUOS (t-1)'!L77=0,0,'NUOS (t)'!L77/'NUOS (t-1)'!L77-1),"")</f>
        <v>-5.6938395005313724E-3</v>
      </c>
      <c r="M77" s="266">
        <f>IFERROR(IF('NUOS (t-1)'!M77=0,0,'NUOS (t)'!M77/'NUOS (t-1)'!M77-1),"")</f>
        <v>-2.4365770118039976E-3</v>
      </c>
      <c r="N77" s="266">
        <f>IFERROR(IF('NUOS (t-1)'!N77=0,0,'NUOS (t)'!N77/'NUOS (t-1)'!N77-1),"")</f>
        <v>0</v>
      </c>
      <c r="O77" s="266">
        <f>IFERROR(IF('NUOS (t-1)'!O77=0,0,'NUOS (t)'!O77/'NUOS (t-1)'!O77-1),"")</f>
        <v>0</v>
      </c>
      <c r="P77" s="266">
        <f>IFERROR(IF('NUOS (t-1)'!P77=0,0,'NUOS (t)'!P77/'NUOS (t-1)'!P77-1),"")</f>
        <v>0</v>
      </c>
      <c r="Q77" s="266">
        <f>IFERROR(IF('NUOS (t-1)'!Q77=0,0,'NUOS (t)'!Q77/'NUOS (t-1)'!Q77-1),"")</f>
        <v>0</v>
      </c>
      <c r="R77" s="266">
        <f>IFERROR(IF('NUOS (t-1)'!R77=0,0,'NUOS (t)'!R77/'NUOS (t-1)'!R77-1),"")</f>
        <v>0</v>
      </c>
      <c r="S77" s="266">
        <f>IFERROR(IF('NUOS (t-1)'!S77=0,0,'NUOS (t)'!S77/'NUOS (t-1)'!S77-1),"")</f>
        <v>0</v>
      </c>
      <c r="T77" s="266"/>
      <c r="U77" s="266"/>
      <c r="V77" s="266"/>
      <c r="W77" s="266"/>
      <c r="X77" s="266"/>
      <c r="Y77" s="266"/>
      <c r="Z77" s="266"/>
      <c r="AA77" s="266"/>
    </row>
    <row r="78" spans="1:27" s="204" customFormat="1" x14ac:dyDescent="0.2">
      <c r="A78" s="230"/>
      <c r="B78" s="230"/>
      <c r="C78" s="200" t="str">
        <f>IF('Q (t)'!C78="","",'Q (t)'!C78)</f>
        <v>N84</v>
      </c>
      <c r="D78" s="196" t="str">
        <f>IF('Q (t)'!D78="","",'Q (t)'!D78)</f>
        <v>(SAMPLE ONLY) Tariff N84</v>
      </c>
      <c r="E78" s="199" t="str">
        <f>IF('Q (t)'!E78="","",'Q (t)'!E78)</f>
        <v>Various</v>
      </c>
      <c r="F78" s="199" t="str">
        <f>IF('Q (t)'!F78="","",'Q (t)'!F78)</f>
        <v>-</v>
      </c>
      <c r="G78" s="266">
        <f>IFERROR(IF('NUOS (t-1)'!G78=0,0,'NUOS (t)'!G78/'NUOS (t-1)'!G78-1),"")</f>
        <v>0</v>
      </c>
      <c r="H78" s="266">
        <f>IFERROR(IF('NUOS (t-1)'!H78=0,0,'NUOS (t)'!H78/'NUOS (t-1)'!H78-1),"")</f>
        <v>5.3187201892861635E-2</v>
      </c>
      <c r="I78" s="266">
        <f>IFERROR(IF('NUOS (t-1)'!I78=0,0,'NUOS (t)'!I78/'NUOS (t-1)'!I78-1),"")</f>
        <v>0</v>
      </c>
      <c r="J78" s="266">
        <f>IFERROR(IF('NUOS (t-1)'!J78=0,0,'NUOS (t)'!J78/'NUOS (t-1)'!J78-1),"")</f>
        <v>0</v>
      </c>
      <c r="K78" s="266">
        <f>IFERROR(IF('NUOS (t-1)'!K78=0,0,'NUOS (t)'!K78/'NUOS (t-1)'!K78-1),"")</f>
        <v>0</v>
      </c>
      <c r="L78" s="266">
        <f>IFERROR(IF('NUOS (t-1)'!L78=0,0,'NUOS (t)'!L78/'NUOS (t-1)'!L78-1),"")</f>
        <v>0</v>
      </c>
      <c r="M78" s="266">
        <f>IFERROR(IF('NUOS (t-1)'!M78=0,0,'NUOS (t)'!M78/'NUOS (t-1)'!M78-1),"")</f>
        <v>0</v>
      </c>
      <c r="N78" s="266">
        <f>IFERROR(IF('NUOS (t-1)'!N78=0,0,'NUOS (t)'!N78/'NUOS (t-1)'!N78-1),"")</f>
        <v>0</v>
      </c>
      <c r="O78" s="266">
        <f>IFERROR(IF('NUOS (t-1)'!O78=0,0,'NUOS (t)'!O78/'NUOS (t-1)'!O78-1),"")</f>
        <v>0</v>
      </c>
      <c r="P78" s="266">
        <f>IFERROR(IF('NUOS (t-1)'!P78=0,0,'NUOS (t)'!P78/'NUOS (t-1)'!P78-1),"")</f>
        <v>0</v>
      </c>
      <c r="Q78" s="266">
        <f>IFERROR(IF('NUOS (t-1)'!Q78=0,0,'NUOS (t)'!Q78/'NUOS (t-1)'!Q78-1),"")</f>
        <v>0</v>
      </c>
      <c r="R78" s="266">
        <f>IFERROR(IF('NUOS (t-1)'!R78=0,0,'NUOS (t)'!R78/'NUOS (t-1)'!R78-1),"")</f>
        <v>0</v>
      </c>
      <c r="S78" s="266">
        <f>IFERROR(IF('NUOS (t-1)'!S78=0,0,'NUOS (t)'!S78/'NUOS (t-1)'!S78-1),"")</f>
        <v>0</v>
      </c>
      <c r="T78" s="266"/>
      <c r="U78" s="266"/>
      <c r="V78" s="266"/>
      <c r="W78" s="266"/>
      <c r="X78" s="266"/>
      <c r="Y78" s="266"/>
      <c r="Z78" s="266"/>
      <c r="AA78" s="266"/>
    </row>
    <row r="79" spans="1:27" s="204" customFormat="1" x14ac:dyDescent="0.2">
      <c r="A79" s="230"/>
      <c r="B79" s="230"/>
      <c r="C79" s="200" t="str">
        <f>IF('Q (t)'!C79="","",'Q (t)'!C79)</f>
        <v/>
      </c>
      <c r="D79" s="196" t="str">
        <f>IF('Q (t)'!D79="","",'Q (t)'!D79)</f>
        <v/>
      </c>
      <c r="E79" s="199" t="str">
        <f>IF('Q (t)'!E79="","",'Q (t)'!E79)</f>
        <v/>
      </c>
      <c r="F79" s="199" t="str">
        <f>IF('Q (t)'!F79="","",'Q (t)'!F79)</f>
        <v/>
      </c>
      <c r="G79" s="266">
        <f>IFERROR(IF('NUOS (t-1)'!G79=0,0,'NUOS (t)'!G79/'NUOS (t-1)'!G79-1),"")</f>
        <v>0</v>
      </c>
      <c r="H79" s="266" t="str">
        <f>IFERROR(IF('NUOS (t-1)'!H79=0,0,'NUOS (t)'!H79/'NUOS (t-1)'!H79-1),"")</f>
        <v/>
      </c>
      <c r="I79" s="266" t="str">
        <f>IFERROR(IF('NUOS (t-1)'!I79=0,0,'NUOS (t)'!I79/'NUOS (t-1)'!I79-1),"")</f>
        <v/>
      </c>
      <c r="J79" s="266" t="str">
        <f>IFERROR(IF('NUOS (t-1)'!J79=0,0,'NUOS (t)'!J79/'NUOS (t-1)'!J79-1),"")</f>
        <v/>
      </c>
      <c r="K79" s="266" t="str">
        <f>IFERROR(IF('NUOS (t-1)'!K79=0,0,'NUOS (t)'!K79/'NUOS (t-1)'!K79-1),"")</f>
        <v/>
      </c>
      <c r="L79" s="266" t="str">
        <f>IFERROR(IF('NUOS (t-1)'!L79=0,0,'NUOS (t)'!L79/'NUOS (t-1)'!L79-1),"")</f>
        <v/>
      </c>
      <c r="M79" s="266" t="str">
        <f>IFERROR(IF('NUOS (t-1)'!M79=0,0,'NUOS (t)'!M79/'NUOS (t-1)'!M79-1),"")</f>
        <v/>
      </c>
      <c r="N79" s="266" t="str">
        <f>IFERROR(IF('NUOS (t-1)'!N79=0,0,'NUOS (t)'!N79/'NUOS (t-1)'!N79-1),"")</f>
        <v/>
      </c>
      <c r="O79" s="266" t="str">
        <f>IFERROR(IF('NUOS (t-1)'!O79=0,0,'NUOS (t)'!O79/'NUOS (t-1)'!O79-1),"")</f>
        <v/>
      </c>
      <c r="P79" s="266" t="str">
        <f>IFERROR(IF('NUOS (t-1)'!P79=0,0,'NUOS (t)'!P79/'NUOS (t-1)'!P79-1),"")</f>
        <v/>
      </c>
      <c r="Q79" s="266" t="str">
        <f>IFERROR(IF('NUOS (t-1)'!Q79=0,0,'NUOS (t)'!Q79/'NUOS (t-1)'!Q79-1),"")</f>
        <v/>
      </c>
      <c r="R79" s="266" t="str">
        <f>IFERROR(IF('NUOS (t-1)'!R79=0,0,'NUOS (t)'!R79/'NUOS (t-1)'!R79-1),"")</f>
        <v/>
      </c>
      <c r="S79" s="266" t="str">
        <f>IFERROR(IF('NUOS (t-1)'!S79=0,0,'NUOS (t)'!S79/'NUOS (t-1)'!S79-1),"")</f>
        <v/>
      </c>
      <c r="T79" s="266"/>
      <c r="U79" s="266"/>
      <c r="V79" s="266"/>
      <c r="W79" s="266"/>
      <c r="X79" s="266"/>
      <c r="Y79" s="266"/>
      <c r="Z79" s="266"/>
      <c r="AA79" s="266"/>
    </row>
    <row r="80" spans="1:27" s="204" customFormat="1" x14ac:dyDescent="0.2">
      <c r="A80" s="230"/>
      <c r="B80" s="230"/>
      <c r="C80" s="200" t="str">
        <f>IF('Q (t)'!C80="","",'Q (t)'!C80)</f>
        <v/>
      </c>
      <c r="D80" s="196" t="str">
        <f>IF('Q (t)'!D80="","",'Q (t)'!D80)</f>
        <v/>
      </c>
      <c r="E80" s="199" t="str">
        <f>IF('Q (t)'!E80="","",'Q (t)'!E80)</f>
        <v/>
      </c>
      <c r="F80" s="199" t="str">
        <f>IF('Q (t)'!F80="","",'Q (t)'!F80)</f>
        <v/>
      </c>
      <c r="G80" s="266" t="str">
        <f>IFERROR(IF('NUOS (t-1)'!G80=0,0,'NUOS (t)'!G80/'NUOS (t-1)'!G80-1),"")</f>
        <v/>
      </c>
      <c r="H80" s="266" t="str">
        <f>IFERROR(IF('NUOS (t-1)'!H80=0,0,'NUOS (t)'!H80/'NUOS (t-1)'!H80-1),"")</f>
        <v/>
      </c>
      <c r="I80" s="266" t="str">
        <f>IFERROR(IF('NUOS (t-1)'!I80=0,0,'NUOS (t)'!I80/'NUOS (t-1)'!I80-1),"")</f>
        <v/>
      </c>
      <c r="J80" s="266" t="str">
        <f>IFERROR(IF('NUOS (t-1)'!J80=0,0,'NUOS (t)'!J80/'NUOS (t-1)'!J80-1),"")</f>
        <v/>
      </c>
      <c r="K80" s="266" t="str">
        <f>IFERROR(IF('NUOS (t-1)'!K80=0,0,'NUOS (t)'!K80/'NUOS (t-1)'!K80-1),"")</f>
        <v/>
      </c>
      <c r="L80" s="266" t="str">
        <f>IFERROR(IF('NUOS (t-1)'!L80=0,0,'NUOS (t)'!L80/'NUOS (t-1)'!L80-1),"")</f>
        <v/>
      </c>
      <c r="M80" s="266" t="str">
        <f>IFERROR(IF('NUOS (t-1)'!M80=0,0,'NUOS (t)'!M80/'NUOS (t-1)'!M80-1),"")</f>
        <v/>
      </c>
      <c r="N80" s="266" t="str">
        <f>IFERROR(IF('NUOS (t-1)'!N80=0,0,'NUOS (t)'!N80/'NUOS (t-1)'!N80-1),"")</f>
        <v/>
      </c>
      <c r="O80" s="266" t="str">
        <f>IFERROR(IF('NUOS (t-1)'!O80=0,0,'NUOS (t)'!O80/'NUOS (t-1)'!O80-1),"")</f>
        <v/>
      </c>
      <c r="P80" s="266" t="str">
        <f>IFERROR(IF('NUOS (t-1)'!P80=0,0,'NUOS (t)'!P80/'NUOS (t-1)'!P80-1),"")</f>
        <v/>
      </c>
      <c r="Q80" s="266" t="str">
        <f>IFERROR(IF('NUOS (t-1)'!Q80=0,0,'NUOS (t)'!Q80/'NUOS (t-1)'!Q80-1),"")</f>
        <v/>
      </c>
      <c r="R80" s="266" t="str">
        <f>IFERROR(IF('NUOS (t-1)'!R80=0,0,'NUOS (t)'!R80/'NUOS (t-1)'!R80-1),"")</f>
        <v/>
      </c>
      <c r="S80" s="266" t="str">
        <f>IFERROR(IF('NUOS (t-1)'!S80=0,0,'NUOS (t)'!S80/'NUOS (t-1)'!S80-1),"")</f>
        <v/>
      </c>
      <c r="T80" s="266"/>
      <c r="U80" s="266"/>
      <c r="V80" s="266"/>
      <c r="W80" s="266"/>
      <c r="X80" s="266"/>
      <c r="Y80" s="266"/>
      <c r="Z80" s="266"/>
      <c r="AA80" s="266"/>
    </row>
    <row r="81" spans="3:27" x14ac:dyDescent="0.2">
      <c r="C81" s="83" t="s">
        <v>158</v>
      </c>
      <c r="D81" s="215"/>
      <c r="E81" s="216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</row>
    <row r="82" spans="3:27" s="225" customFormat="1" x14ac:dyDescent="0.2">
      <c r="C82" s="226"/>
      <c r="D82" s="226"/>
      <c r="E82" s="245"/>
      <c r="F82" s="24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</row>
    <row r="83" spans="3:27" s="225" customFormat="1" x14ac:dyDescent="0.2">
      <c r="C83" s="217"/>
      <c r="D83" s="217"/>
      <c r="E83" s="246"/>
      <c r="F83" s="24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</row>
    <row r="84" spans="3:27" s="225" customFormat="1" x14ac:dyDescent="0.2">
      <c r="C84" s="217"/>
      <c r="D84" s="217"/>
      <c r="E84" s="246"/>
      <c r="F84" s="246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</row>
  </sheetData>
  <mergeCells count="14"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C12:C13"/>
    <mergeCell ref="D12:D13"/>
    <mergeCell ref="E12:E13"/>
    <mergeCell ref="F12:F13"/>
    <mergeCell ref="H12:K12"/>
  </mergeCells>
  <conditionalFormatting sqref="G15:S15 G35:AA46 G48:AA66">
    <cfRule type="cellIs" dxfId="29" priority="41" operator="equal">
      <formula>""</formula>
    </cfRule>
    <cfRule type="expression" dxfId="28" priority="42">
      <formula>$G$7=""</formula>
    </cfRule>
  </conditionalFormatting>
  <conditionalFormatting sqref="T15:W15">
    <cfRule type="cellIs" dxfId="27" priority="39" operator="equal">
      <formula>""</formula>
    </cfRule>
    <cfRule type="expression" dxfId="26" priority="40">
      <formula>$G$7=""</formula>
    </cfRule>
  </conditionalFormatting>
  <conditionalFormatting sqref="X15:AA15">
    <cfRule type="cellIs" dxfId="25" priority="37" operator="equal">
      <formula>""</formula>
    </cfRule>
    <cfRule type="expression" dxfId="24" priority="38">
      <formula>$G$7=""</formula>
    </cfRule>
  </conditionalFormatting>
  <conditionalFormatting sqref="G16:S28">
    <cfRule type="cellIs" dxfId="23" priority="35" operator="equal">
      <formula>""</formula>
    </cfRule>
    <cfRule type="expression" dxfId="22" priority="36">
      <formula>$G$7=""</formula>
    </cfRule>
  </conditionalFormatting>
  <conditionalFormatting sqref="T16:W28">
    <cfRule type="cellIs" dxfId="21" priority="33" operator="equal">
      <formula>""</formula>
    </cfRule>
    <cfRule type="expression" dxfId="20" priority="34">
      <formula>$G$7=""</formula>
    </cfRule>
  </conditionalFormatting>
  <conditionalFormatting sqref="X16:AA28">
    <cfRule type="cellIs" dxfId="19" priority="31" operator="equal">
      <formula>""</formula>
    </cfRule>
    <cfRule type="expression" dxfId="18" priority="32">
      <formula>$G$7=""</formula>
    </cfRule>
  </conditionalFormatting>
  <conditionalFormatting sqref="G30:S33">
    <cfRule type="cellIs" dxfId="17" priority="29" operator="equal">
      <formula>""</formula>
    </cfRule>
    <cfRule type="expression" dxfId="16" priority="30">
      <formula>$G$7=""</formula>
    </cfRule>
  </conditionalFormatting>
  <conditionalFormatting sqref="T30:W33">
    <cfRule type="cellIs" dxfId="15" priority="27" operator="equal">
      <formula>""</formula>
    </cfRule>
    <cfRule type="expression" dxfId="14" priority="28">
      <formula>$G$7=""</formula>
    </cfRule>
  </conditionalFormatting>
  <conditionalFormatting sqref="X30:AA33">
    <cfRule type="cellIs" dxfId="13" priority="25" operator="equal">
      <formula>""</formula>
    </cfRule>
    <cfRule type="expression" dxfId="12" priority="26">
      <formula>$G$7=""</formula>
    </cfRule>
  </conditionalFormatting>
  <conditionalFormatting sqref="G68:S73">
    <cfRule type="cellIs" dxfId="11" priority="11" operator="equal">
      <formula>""</formula>
    </cfRule>
    <cfRule type="expression" dxfId="10" priority="12">
      <formula>$G$7=""</formula>
    </cfRule>
  </conditionalFormatting>
  <conditionalFormatting sqref="T68:W73">
    <cfRule type="cellIs" dxfId="9" priority="9" operator="equal">
      <formula>""</formula>
    </cfRule>
    <cfRule type="expression" dxfId="8" priority="10">
      <formula>$G$7=""</formula>
    </cfRule>
  </conditionalFormatting>
  <conditionalFormatting sqref="X68:AA73">
    <cfRule type="cellIs" dxfId="7" priority="7" operator="equal">
      <formula>""</formula>
    </cfRule>
    <cfRule type="expression" dxfId="6" priority="8">
      <formula>$G$7=""</formula>
    </cfRule>
  </conditionalFormatting>
  <conditionalFormatting sqref="G75:S80">
    <cfRule type="cellIs" dxfId="5" priority="5" operator="equal">
      <formula>""</formula>
    </cfRule>
    <cfRule type="expression" dxfId="4" priority="6">
      <formula>$G$7=""</formula>
    </cfRule>
  </conditionalFormatting>
  <conditionalFormatting sqref="T75:W80">
    <cfRule type="cellIs" dxfId="3" priority="3" operator="equal">
      <formula>""</formula>
    </cfRule>
    <cfRule type="expression" dxfId="2" priority="4">
      <formula>$G$7=""</formula>
    </cfRule>
  </conditionalFormatting>
  <conditionalFormatting sqref="X75:AA80">
    <cfRule type="cellIs" dxfId="1" priority="1" operator="equal">
      <formula>""</formula>
    </cfRule>
    <cfRule type="expression" dxfId="0" priority="2">
      <formula>$G$7=""</formula>
    </cfRule>
  </conditionalFormatting>
  <dataValidations count="1">
    <dataValidation type="list" showInputMessage="1" showErrorMessage="1" sqref="E29:F29 E34:F34 E47:F47 E67:F67 E74:F74 E81:F83">
      <formula1>"t-1,t,t+1"</formula1>
    </dataValidation>
  </dataValidations>
  <pageMargins left="0.31496062992125984" right="0.31496062992125984" top="0.55118110236220474" bottom="0.55118110236220474" header="0.11811023622047245" footer="0.11811023622047245"/>
  <pageSetup paperSize="8" scale="58" orientation="landscape" r:id="rId1"/>
  <headerFooter>
    <oddFooter xml:space="preserve">&amp;LPrinted: &amp;D &amp;T&amp;CPage &amp;P of &amp;N&amp;R&amp;A
&amp;Z&amp;F
 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"/>
  <sheetViews>
    <sheetView zoomScale="80" zoomScaleNormal="80" workbookViewId="0"/>
  </sheetViews>
  <sheetFormatPr defaultRowHeight="12.75" x14ac:dyDescent="0.2"/>
  <cols>
    <col min="1" max="16384" width="9.140625" style="222"/>
  </cols>
  <sheetData/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"/>
  <sheetViews>
    <sheetView zoomScale="80" zoomScaleNormal="80" workbookViewId="0"/>
  </sheetViews>
  <sheetFormatPr defaultRowHeight="12.75" x14ac:dyDescent="0.2"/>
  <cols>
    <col min="1" max="16384" width="9.140625" style="222"/>
  </cols>
  <sheetData/>
  <pageMargins left="0.31496062992125984" right="0.31496062992125984" top="0.55118110236220474" bottom="0.55118110236220474" header="0.11811023622047245" footer="0.11811023622047245"/>
  <pageSetup paperSize="9" orientation="landscape" r:id="rId1"/>
  <headerFooter>
    <oddFooter xml:space="preserve">&amp;LPrinted: &amp;D &amp;T&amp;CPage &amp;P of &amp;N&amp;R&amp;A
&amp;Z&amp;F
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U47" sqref="U4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Cover</vt:lpstr>
      <vt:lpstr>Outcomes</vt:lpstr>
      <vt:lpstr>Side Constraint</vt:lpstr>
      <vt:lpstr>Dist O-U</vt:lpstr>
      <vt:lpstr>Trans O-U</vt:lpstr>
      <vt:lpstr>CCF O-U</vt:lpstr>
      <vt:lpstr>Q (t)</vt:lpstr>
      <vt:lpstr>DUOS (t)</vt:lpstr>
      <vt:lpstr>TUOS (t)</vt:lpstr>
      <vt:lpstr>CCF (t)</vt:lpstr>
      <vt:lpstr>CPT (t)</vt:lpstr>
      <vt:lpstr>JSO (t)</vt:lpstr>
      <vt:lpstr>NUOS (t)</vt:lpstr>
      <vt:lpstr>NUOS ex CCF (t)</vt:lpstr>
      <vt:lpstr>LRMC (t)</vt:lpstr>
      <vt:lpstr>DUOS (t-1)</vt:lpstr>
      <vt:lpstr>TUOS (t-1)</vt:lpstr>
      <vt:lpstr>CCF (t-1)</vt:lpstr>
      <vt:lpstr>CPT (t-1)</vt:lpstr>
      <vt:lpstr>JSO (t-1)</vt:lpstr>
      <vt:lpstr>NUOS (t-1)</vt:lpstr>
      <vt:lpstr>% Chg DUOS</vt:lpstr>
      <vt:lpstr>% Chg TUOS</vt:lpstr>
      <vt:lpstr>% Chg CCF</vt:lpstr>
      <vt:lpstr>% Chg CPT</vt:lpstr>
      <vt:lpstr>% Chg JSO</vt:lpstr>
      <vt:lpstr>% Chg NUOS</vt:lpstr>
      <vt:lpstr>Sheet29</vt:lpstr>
      <vt:lpstr>Sheet30</vt:lpstr>
      <vt:lpstr>Sheet1</vt:lpstr>
      <vt:lpstr>YEAR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Magson</dc:creator>
  <cp:lastModifiedBy>bubbd</cp:lastModifiedBy>
  <cp:lastPrinted>2013-07-16T22:04:36Z</cp:lastPrinted>
  <dcterms:created xsi:type="dcterms:W3CDTF">2013-07-16T01:31:02Z</dcterms:created>
  <dcterms:modified xsi:type="dcterms:W3CDTF">2014-01-15T23:31:28Z</dcterms:modified>
</cp:coreProperties>
</file>