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2035" windowHeight="14775"/>
  </bookViews>
  <sheets>
    <sheet name="Cover" sheetId="2" r:id="rId1"/>
    <sheet name="Energex" sheetId="1" r:id="rId2"/>
  </sheets>
  <definedNames>
    <definedName name="_xlnm.Print_Area" localSheetId="1">Energex!$A$3:$U$26</definedName>
  </definedNames>
  <calcPr calcId="145621" iterate="1" iterateCount="200"/>
</workbook>
</file>

<file path=xl/calcChain.xml><?xml version="1.0" encoding="utf-8"?>
<calcChain xmlns="http://schemas.openxmlformats.org/spreadsheetml/2006/main">
  <c r="B72" i="1" l="1"/>
  <c r="B71" i="1"/>
  <c r="B70" i="1"/>
  <c r="B69" i="1"/>
  <c r="B68" i="1"/>
  <c r="P34" i="1" l="1"/>
  <c r="Q33" i="1" s="1"/>
  <c r="R32" i="1" s="1"/>
  <c r="S31" i="1" s="1"/>
  <c r="T30" i="1" s="1"/>
  <c r="P39" i="1"/>
  <c r="Q38" i="1" s="1"/>
  <c r="R37" i="1" s="1"/>
  <c r="S36" i="1" s="1"/>
  <c r="T35" i="1" s="1"/>
  <c r="Q39" i="1"/>
  <c r="R38" i="1" s="1"/>
  <c r="S37" i="1" s="1"/>
  <c r="T36" i="1" s="1"/>
  <c r="R39" i="1"/>
  <c r="S38" i="1" s="1"/>
  <c r="T37" i="1" s="1"/>
  <c r="S39" i="1"/>
  <c r="T38" i="1" s="1"/>
  <c r="T39" i="1"/>
  <c r="K38" i="1"/>
  <c r="L37" i="1" s="1"/>
  <c r="M36" i="1" s="1"/>
  <c r="N35" i="1" s="1"/>
  <c r="O34" i="1" s="1"/>
  <c r="P33" i="1" s="1"/>
  <c r="Q32" i="1" s="1"/>
  <c r="R31" i="1" s="1"/>
  <c r="S30" i="1" s="1"/>
  <c r="D39" i="1"/>
  <c r="E38" i="1" s="1"/>
  <c r="F37" i="1" s="1"/>
  <c r="G36" i="1" s="1"/>
  <c r="H35" i="1" s="1"/>
  <c r="I34" i="1" s="1"/>
  <c r="J33" i="1" s="1"/>
  <c r="K32" i="1" s="1"/>
  <c r="L31" i="1" s="1"/>
  <c r="M30" i="1" s="1"/>
  <c r="E39" i="1"/>
  <c r="F38" i="1" s="1"/>
  <c r="G37" i="1" s="1"/>
  <c r="H36" i="1" s="1"/>
  <c r="I35" i="1" s="1"/>
  <c r="J34" i="1" s="1"/>
  <c r="K33" i="1" s="1"/>
  <c r="L32" i="1" s="1"/>
  <c r="M31" i="1" s="1"/>
  <c r="N30" i="1" s="1"/>
  <c r="F39" i="1"/>
  <c r="G38" i="1" s="1"/>
  <c r="G39" i="1"/>
  <c r="H38" i="1" s="1"/>
  <c r="I37" i="1" s="1"/>
  <c r="J36" i="1" s="1"/>
  <c r="K35" i="1" s="1"/>
  <c r="L34" i="1" s="1"/>
  <c r="M33" i="1" s="1"/>
  <c r="N32" i="1" s="1"/>
  <c r="O31" i="1" s="1"/>
  <c r="P30" i="1" s="1"/>
  <c r="H39" i="1"/>
  <c r="I38" i="1" s="1"/>
  <c r="J37" i="1" s="1"/>
  <c r="K36" i="1" s="1"/>
  <c r="L35" i="1" s="1"/>
  <c r="M34" i="1" s="1"/>
  <c r="N33" i="1" s="1"/>
  <c r="O32" i="1" s="1"/>
  <c r="P31" i="1" s="1"/>
  <c r="Q30" i="1" s="1"/>
  <c r="I39" i="1"/>
  <c r="J38" i="1" s="1"/>
  <c r="K37" i="1" s="1"/>
  <c r="L36" i="1" s="1"/>
  <c r="M35" i="1" s="1"/>
  <c r="N34" i="1" s="1"/>
  <c r="O33" i="1" s="1"/>
  <c r="P32" i="1" s="1"/>
  <c r="Q31" i="1" s="1"/>
  <c r="R30" i="1" s="1"/>
  <c r="J39" i="1"/>
  <c r="K39" i="1"/>
  <c r="L38" i="1" s="1"/>
  <c r="M37" i="1" s="1"/>
  <c r="N36" i="1" s="1"/>
  <c r="O35" i="1" s="1"/>
  <c r="L39" i="1"/>
  <c r="M38" i="1" s="1"/>
  <c r="N37" i="1" s="1"/>
  <c r="O36" i="1" s="1"/>
  <c r="P35" i="1" s="1"/>
  <c r="Q34" i="1" s="1"/>
  <c r="R33" i="1" s="1"/>
  <c r="S32" i="1" s="1"/>
  <c r="T31" i="1" s="1"/>
  <c r="M39" i="1"/>
  <c r="N38" i="1" s="1"/>
  <c r="O37" i="1" s="1"/>
  <c r="P36" i="1" s="1"/>
  <c r="Q35" i="1" s="1"/>
  <c r="R34" i="1" s="1"/>
  <c r="S33" i="1" s="1"/>
  <c r="T32" i="1" s="1"/>
  <c r="N39" i="1"/>
  <c r="O38" i="1" s="1"/>
  <c r="P37" i="1" s="1"/>
  <c r="Q36" i="1" s="1"/>
  <c r="R35" i="1" s="1"/>
  <c r="S34" i="1" s="1"/>
  <c r="T33" i="1" s="1"/>
  <c r="O39" i="1"/>
  <c r="P38" i="1" s="1"/>
  <c r="Q37" i="1" s="1"/>
  <c r="R36" i="1" s="1"/>
  <c r="S35" i="1" s="1"/>
  <c r="T34" i="1" s="1"/>
  <c r="C39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C25" i="1"/>
  <c r="B29" i="1"/>
  <c r="B31" i="1"/>
  <c r="C30" i="1" s="1"/>
  <c r="B32" i="1"/>
  <c r="C31" i="1" s="1"/>
  <c r="D30" i="1" s="1"/>
  <c r="B33" i="1"/>
  <c r="C32" i="1" s="1"/>
  <c r="D31" i="1" s="1"/>
  <c r="E30" i="1" s="1"/>
  <c r="B34" i="1"/>
  <c r="C33" i="1" s="1"/>
  <c r="D32" i="1" s="1"/>
  <c r="E31" i="1" s="1"/>
  <c r="F30" i="1" s="1"/>
  <c r="B35" i="1"/>
  <c r="C34" i="1" s="1"/>
  <c r="D33" i="1" s="1"/>
  <c r="E32" i="1" s="1"/>
  <c r="F31" i="1" s="1"/>
  <c r="G30" i="1" s="1"/>
  <c r="B36" i="1"/>
  <c r="C35" i="1" s="1"/>
  <c r="D34" i="1" s="1"/>
  <c r="E33" i="1" s="1"/>
  <c r="F32" i="1" s="1"/>
  <c r="G31" i="1" s="1"/>
  <c r="H30" i="1" s="1"/>
  <c r="B37" i="1"/>
  <c r="C36" i="1" s="1"/>
  <c r="D35" i="1" s="1"/>
  <c r="E34" i="1" s="1"/>
  <c r="F33" i="1" s="1"/>
  <c r="G32" i="1" s="1"/>
  <c r="H31" i="1" s="1"/>
  <c r="I30" i="1" s="1"/>
  <c r="B38" i="1"/>
  <c r="C37" i="1" s="1"/>
  <c r="D36" i="1" s="1"/>
  <c r="E35" i="1" s="1"/>
  <c r="F34" i="1" s="1"/>
  <c r="G33" i="1" s="1"/>
  <c r="H32" i="1" s="1"/>
  <c r="I31" i="1" s="1"/>
  <c r="J30" i="1" s="1"/>
  <c r="B39" i="1"/>
  <c r="C38" i="1" s="1"/>
  <c r="D37" i="1" s="1"/>
  <c r="E36" i="1" s="1"/>
  <c r="F35" i="1" s="1"/>
  <c r="G34" i="1" s="1"/>
  <c r="H33" i="1" s="1"/>
  <c r="I32" i="1" s="1"/>
  <c r="J31" i="1" s="1"/>
  <c r="K30" i="1" s="1"/>
  <c r="B30" i="1"/>
  <c r="B40" i="1" s="1"/>
  <c r="B17" i="1"/>
  <c r="B18" i="1"/>
  <c r="B19" i="1"/>
  <c r="B20" i="1"/>
  <c r="B21" i="1"/>
  <c r="B22" i="1"/>
  <c r="B23" i="1"/>
  <c r="B24" i="1"/>
  <c r="B25" i="1"/>
  <c r="B16" i="1"/>
  <c r="B26" i="1" s="1"/>
  <c r="C54" i="1" s="1"/>
  <c r="C15" i="1"/>
  <c r="C29" i="1" s="1"/>
  <c r="D15" i="1"/>
  <c r="D29" i="1" s="1"/>
  <c r="E15" i="1"/>
  <c r="E29" i="1" s="1"/>
  <c r="B15" i="1"/>
  <c r="E8" i="1"/>
  <c r="D8" i="1"/>
  <c r="C8" i="1"/>
  <c r="B8" i="1"/>
  <c r="B7" i="1"/>
  <c r="E4" i="1"/>
  <c r="E7" i="1" s="1"/>
  <c r="D4" i="1"/>
  <c r="D7" i="1" s="1"/>
  <c r="C4" i="1"/>
  <c r="C7" i="1" s="1"/>
  <c r="B54" i="1" l="1"/>
  <c r="B46" i="1"/>
  <c r="B47" i="1"/>
  <c r="B48" i="1" s="1"/>
  <c r="D54" i="1" s="1"/>
  <c r="E54" i="1" s="1"/>
  <c r="C40" i="1"/>
  <c r="B55" i="1" s="1"/>
  <c r="D38" i="1"/>
  <c r="D40" i="1" s="1"/>
  <c r="B56" i="1" s="1"/>
  <c r="E37" i="1"/>
  <c r="H37" i="1"/>
  <c r="I36" i="1" s="1"/>
  <c r="J35" i="1" s="1"/>
  <c r="K34" i="1" s="1"/>
  <c r="L33" i="1" s="1"/>
  <c r="M32" i="1" s="1"/>
  <c r="N31" i="1" s="1"/>
  <c r="O30" i="1" s="1"/>
  <c r="B9" i="1"/>
  <c r="C10" i="1" s="1"/>
  <c r="C11" i="1" s="1"/>
  <c r="C9" i="1"/>
  <c r="D10" i="1" s="1"/>
  <c r="D11" i="1" s="1"/>
  <c r="D24" i="1" s="1"/>
  <c r="D9" i="1"/>
  <c r="E10" i="1" s="1"/>
  <c r="E11" i="1" s="1"/>
  <c r="E24" i="1" s="1"/>
  <c r="E9" i="1"/>
  <c r="F10" i="1" s="1"/>
  <c r="F11" i="1" s="1"/>
  <c r="F24" i="1" s="1"/>
  <c r="Q13" i="1"/>
  <c r="R13" i="1" s="1"/>
  <c r="S13" i="1" s="1"/>
  <c r="T13" i="1" s="1"/>
  <c r="F36" i="1" l="1"/>
  <c r="E40" i="1"/>
  <c r="B57" i="1" s="1"/>
  <c r="F23" i="1"/>
  <c r="E23" i="1"/>
  <c r="F22" i="1" s="1"/>
  <c r="C17" i="1"/>
  <c r="D16" i="1" s="1"/>
  <c r="C21" i="1"/>
  <c r="D20" i="1" s="1"/>
  <c r="E19" i="1" s="1"/>
  <c r="F18" i="1" s="1"/>
  <c r="C16" i="1"/>
  <c r="C19" i="1"/>
  <c r="D18" i="1" s="1"/>
  <c r="E17" i="1" s="1"/>
  <c r="F16" i="1" s="1"/>
  <c r="C23" i="1"/>
  <c r="D22" i="1" s="1"/>
  <c r="E21" i="1" s="1"/>
  <c r="F20" i="1" s="1"/>
  <c r="C24" i="1"/>
  <c r="D23" i="1" s="1"/>
  <c r="E22" i="1" s="1"/>
  <c r="F21" i="1" s="1"/>
  <c r="C18" i="1"/>
  <c r="D17" i="1" s="1"/>
  <c r="E16" i="1" s="1"/>
  <c r="C22" i="1"/>
  <c r="D21" i="1" s="1"/>
  <c r="E20" i="1" s="1"/>
  <c r="F19" i="1" s="1"/>
  <c r="C20" i="1"/>
  <c r="D19" i="1" s="1"/>
  <c r="E18" i="1" s="1"/>
  <c r="F17" i="1" s="1"/>
  <c r="U4" i="1"/>
  <c r="G35" i="1" l="1"/>
  <c r="F40" i="1"/>
  <c r="B58" i="1" s="1"/>
  <c r="F26" i="1"/>
  <c r="C58" i="1" s="1"/>
  <c r="E26" i="1"/>
  <c r="C26" i="1"/>
  <c r="D26" i="1"/>
  <c r="F8" i="1"/>
  <c r="F7" i="1"/>
  <c r="G4" i="1"/>
  <c r="D46" i="1" l="1"/>
  <c r="D47" i="1" s="1"/>
  <c r="D48" i="1" s="1"/>
  <c r="D56" i="1" s="1"/>
  <c r="C56" i="1"/>
  <c r="C46" i="1"/>
  <c r="C47" i="1" s="1"/>
  <c r="C48" i="1" s="1"/>
  <c r="D55" i="1" s="1"/>
  <c r="E55" i="1" s="1"/>
  <c r="E56" i="1" s="1"/>
  <c r="C55" i="1"/>
  <c r="E46" i="1"/>
  <c r="E47" i="1" s="1"/>
  <c r="E48" i="1" s="1"/>
  <c r="D57" i="1" s="1"/>
  <c r="C57" i="1"/>
  <c r="F46" i="1"/>
  <c r="F47" i="1" s="1"/>
  <c r="F48" i="1" s="1"/>
  <c r="D58" i="1" s="1"/>
  <c r="H34" i="1"/>
  <c r="I33" i="1" s="1"/>
  <c r="J32" i="1" s="1"/>
  <c r="K31" i="1" s="1"/>
  <c r="L30" i="1" s="1"/>
  <c r="G40" i="1"/>
  <c r="B59" i="1" s="1"/>
  <c r="G7" i="1"/>
  <c r="F9" i="1"/>
  <c r="G10" i="1" s="1"/>
  <c r="G11" i="1" s="1"/>
  <c r="F15" i="1"/>
  <c r="F29" i="1" s="1"/>
  <c r="E57" i="1" l="1"/>
  <c r="E58" i="1" s="1"/>
  <c r="G24" i="1"/>
  <c r="G23" i="1"/>
  <c r="G16" i="1"/>
  <c r="G22" i="1"/>
  <c r="G19" i="1"/>
  <c r="G20" i="1"/>
  <c r="G21" i="1"/>
  <c r="G18" i="1"/>
  <c r="G17" i="1"/>
  <c r="G8" i="1"/>
  <c r="G9" i="1" s="1"/>
  <c r="H10" i="1" s="1"/>
  <c r="H4" i="1"/>
  <c r="G15" i="1"/>
  <c r="G29" i="1" s="1"/>
  <c r="G26" i="1" l="1"/>
  <c r="H7" i="1"/>
  <c r="H11" i="1"/>
  <c r="H24" i="1" s="1"/>
  <c r="H15" i="1"/>
  <c r="H29" i="1" s="1"/>
  <c r="H19" i="1" l="1"/>
  <c r="G46" i="1"/>
  <c r="G47" i="1" s="1"/>
  <c r="G48" i="1" s="1"/>
  <c r="D59" i="1" s="1"/>
  <c r="E59" i="1" s="1"/>
  <c r="C59" i="1"/>
  <c r="H18" i="1"/>
  <c r="H16" i="1"/>
  <c r="H21" i="1"/>
  <c r="H20" i="1"/>
  <c r="H23" i="1"/>
  <c r="H22" i="1"/>
  <c r="H17" i="1"/>
  <c r="I4" i="1"/>
  <c r="H8" i="1"/>
  <c r="H9" i="1" s="1"/>
  <c r="I15" i="1"/>
  <c r="I29" i="1" s="1"/>
  <c r="H26" i="1" l="1"/>
  <c r="C60" i="1" s="1"/>
  <c r="I10" i="1"/>
  <c r="I11" i="1" s="1"/>
  <c r="I19" i="1" s="1"/>
  <c r="H40" i="1"/>
  <c r="B60" i="1" s="1"/>
  <c r="I7" i="1"/>
  <c r="J15" i="1"/>
  <c r="J29" i="1" s="1"/>
  <c r="I20" i="1" l="1"/>
  <c r="I16" i="1"/>
  <c r="I21" i="1"/>
  <c r="I24" i="1"/>
  <c r="I18" i="1"/>
  <c r="I17" i="1"/>
  <c r="I23" i="1"/>
  <c r="I22" i="1"/>
  <c r="H46" i="1"/>
  <c r="H47" i="1" s="1"/>
  <c r="J4" i="1"/>
  <c r="I8" i="1"/>
  <c r="I9" i="1" s="1"/>
  <c r="K15" i="1"/>
  <c r="K29" i="1" s="1"/>
  <c r="I26" i="1" l="1"/>
  <c r="C61" i="1" s="1"/>
  <c r="H48" i="1"/>
  <c r="D60" i="1" s="1"/>
  <c r="E60" i="1" s="1"/>
  <c r="I40" i="1"/>
  <c r="B61" i="1" s="1"/>
  <c r="J10" i="1"/>
  <c r="J11" i="1" s="1"/>
  <c r="J7" i="1"/>
  <c r="L15" i="1"/>
  <c r="L29" i="1" s="1"/>
  <c r="J24" i="1" l="1"/>
  <c r="J18" i="1"/>
  <c r="J20" i="1"/>
  <c r="J19" i="1"/>
  <c r="J21" i="1"/>
  <c r="J22" i="1"/>
  <c r="J23" i="1"/>
  <c r="J16" i="1"/>
  <c r="J17" i="1"/>
  <c r="I46" i="1"/>
  <c r="I47" i="1" s="1"/>
  <c r="J8" i="1"/>
  <c r="J9" i="1" s="1"/>
  <c r="M15" i="1"/>
  <c r="M29" i="1" s="1"/>
  <c r="J26" i="1" l="1"/>
  <c r="C62" i="1" s="1"/>
  <c r="I48" i="1"/>
  <c r="D61" i="1" s="1"/>
  <c r="E61" i="1" s="1"/>
  <c r="J40" i="1"/>
  <c r="B62" i="1" s="1"/>
  <c r="K10" i="1"/>
  <c r="K11" i="1" s="1"/>
  <c r="K24" i="1" s="1"/>
  <c r="K7" i="1"/>
  <c r="N15" i="1"/>
  <c r="N29" i="1" s="1"/>
  <c r="K23" i="1" l="1"/>
  <c r="K22" i="1"/>
  <c r="K17" i="1"/>
  <c r="K21" i="1"/>
  <c r="K16" i="1"/>
  <c r="K18" i="1"/>
  <c r="K20" i="1"/>
  <c r="K19" i="1"/>
  <c r="J46" i="1"/>
  <c r="J47" i="1" s="1"/>
  <c r="K8" i="1"/>
  <c r="K9" i="1" s="1"/>
  <c r="L4" i="1"/>
  <c r="O15" i="1"/>
  <c r="O29" i="1" s="1"/>
  <c r="K26" i="1" l="1"/>
  <c r="C63" i="1" s="1"/>
  <c r="J48" i="1"/>
  <c r="D62" i="1" s="1"/>
  <c r="E62" i="1" s="1"/>
  <c r="K40" i="1"/>
  <c r="B63" i="1" s="1"/>
  <c r="L10" i="1"/>
  <c r="L11" i="1" s="1"/>
  <c r="L18" i="1" s="1"/>
  <c r="L7" i="1"/>
  <c r="P15" i="1"/>
  <c r="P29" i="1" s="1"/>
  <c r="L24" i="1" l="1"/>
  <c r="L23" i="1"/>
  <c r="L21" i="1"/>
  <c r="L22" i="1"/>
  <c r="L20" i="1"/>
  <c r="L16" i="1"/>
  <c r="L17" i="1"/>
  <c r="L19" i="1"/>
  <c r="K46" i="1"/>
  <c r="K47" i="1" s="1"/>
  <c r="K48" i="1" s="1"/>
  <c r="D63" i="1" s="1"/>
  <c r="E63" i="1" s="1"/>
  <c r="M4" i="1"/>
  <c r="L8" i="1"/>
  <c r="L9" i="1" s="1"/>
  <c r="Q15" i="1"/>
  <c r="Q29" i="1" s="1"/>
  <c r="L26" i="1" l="1"/>
  <c r="C64" i="1" s="1"/>
  <c r="L40" i="1"/>
  <c r="B64" i="1" s="1"/>
  <c r="M10" i="1"/>
  <c r="M11" i="1" s="1"/>
  <c r="M22" i="1" s="1"/>
  <c r="M7" i="1"/>
  <c r="R15" i="1"/>
  <c r="R29" i="1" s="1"/>
  <c r="M23" i="1" l="1"/>
  <c r="M18" i="1"/>
  <c r="M19" i="1"/>
  <c r="M24" i="1"/>
  <c r="M17" i="1"/>
  <c r="M20" i="1"/>
  <c r="M21" i="1"/>
  <c r="M16" i="1"/>
  <c r="L46" i="1"/>
  <c r="L47" i="1" s="1"/>
  <c r="L48" i="1" s="1"/>
  <c r="D64" i="1" s="1"/>
  <c r="E64" i="1" s="1"/>
  <c r="M8" i="1"/>
  <c r="M9" i="1" s="1"/>
  <c r="N4" i="1"/>
  <c r="S15" i="1"/>
  <c r="S29" i="1" s="1"/>
  <c r="T15" i="1"/>
  <c r="T29" i="1" s="1"/>
  <c r="M26" i="1" l="1"/>
  <c r="C65" i="1" s="1"/>
  <c r="M40" i="1"/>
  <c r="B65" i="1" s="1"/>
  <c r="N10" i="1"/>
  <c r="N11" i="1" s="1"/>
  <c r="N18" i="1" s="1"/>
  <c r="N7" i="1"/>
  <c r="N23" i="1" l="1"/>
  <c r="N17" i="1"/>
  <c r="N19" i="1"/>
  <c r="N22" i="1"/>
  <c r="N24" i="1"/>
  <c r="N21" i="1"/>
  <c r="N16" i="1"/>
  <c r="N20" i="1"/>
  <c r="M46" i="1"/>
  <c r="M47" i="1" s="1"/>
  <c r="M48" i="1" s="1"/>
  <c r="D65" i="1" s="1"/>
  <c r="E65" i="1" s="1"/>
  <c r="N8" i="1"/>
  <c r="N9" i="1" s="1"/>
  <c r="O4" i="1"/>
  <c r="N26" i="1" l="1"/>
  <c r="C66" i="1" s="1"/>
  <c r="N40" i="1"/>
  <c r="B66" i="1" s="1"/>
  <c r="O10" i="1"/>
  <c r="O11" i="1" s="1"/>
  <c r="O23" i="1" s="1"/>
  <c r="O7" i="1"/>
  <c r="O24" i="1" l="1"/>
  <c r="O17" i="1"/>
  <c r="O22" i="1"/>
  <c r="O16" i="1"/>
  <c r="O18" i="1"/>
  <c r="O20" i="1"/>
  <c r="O19" i="1"/>
  <c r="O21" i="1"/>
  <c r="N46" i="1"/>
  <c r="N47" i="1" s="1"/>
  <c r="N48" i="1" s="1"/>
  <c r="D66" i="1" s="1"/>
  <c r="E66" i="1" s="1"/>
  <c r="O8" i="1"/>
  <c r="O9" i="1" s="1"/>
  <c r="O26" i="1" l="1"/>
  <c r="C67" i="1" s="1"/>
  <c r="O40" i="1"/>
  <c r="B67" i="1" s="1"/>
  <c r="P10" i="1"/>
  <c r="P11" i="1" s="1"/>
  <c r="P7" i="1"/>
  <c r="P24" i="1" l="1"/>
  <c r="P22" i="1"/>
  <c r="P19" i="1"/>
  <c r="P20" i="1"/>
  <c r="P21" i="1"/>
  <c r="P17" i="1"/>
  <c r="P18" i="1"/>
  <c r="P16" i="1"/>
  <c r="P23" i="1"/>
  <c r="O46" i="1"/>
  <c r="O47" i="1" s="1"/>
  <c r="O48" i="1" s="1"/>
  <c r="D67" i="1" s="1"/>
  <c r="E67" i="1" s="1"/>
  <c r="Q4" i="1"/>
  <c r="P8" i="1"/>
  <c r="P9" i="1" s="1"/>
  <c r="P26" i="1" l="1"/>
  <c r="C68" i="1" s="1"/>
  <c r="P40" i="1"/>
  <c r="Q10" i="1"/>
  <c r="Q11" i="1" s="1"/>
  <c r="Q24" i="1" s="1"/>
  <c r="Q7" i="1"/>
  <c r="Q18" i="1" l="1"/>
  <c r="Q23" i="1"/>
  <c r="Q21" i="1"/>
  <c r="Q20" i="1"/>
  <c r="Q16" i="1"/>
  <c r="Q22" i="1"/>
  <c r="Q19" i="1"/>
  <c r="Q17" i="1"/>
  <c r="P46" i="1"/>
  <c r="P47" i="1" s="1"/>
  <c r="P48" i="1" s="1"/>
  <c r="D68" i="1" s="1"/>
  <c r="E68" i="1" s="1"/>
  <c r="R4" i="1"/>
  <c r="Q8" i="1"/>
  <c r="Q9" i="1" s="1"/>
  <c r="Q26" i="1" l="1"/>
  <c r="C69" i="1" s="1"/>
  <c r="Q40" i="1"/>
  <c r="R10" i="1"/>
  <c r="R11" i="1" s="1"/>
  <c r="R17" i="1" s="1"/>
  <c r="R7" i="1"/>
  <c r="R21" i="1" l="1"/>
  <c r="R19" i="1"/>
  <c r="R18" i="1"/>
  <c r="R16" i="1"/>
  <c r="R24" i="1"/>
  <c r="R23" i="1"/>
  <c r="R22" i="1"/>
  <c r="R20" i="1"/>
  <c r="Q46" i="1"/>
  <c r="Q47" i="1" s="1"/>
  <c r="R8" i="1"/>
  <c r="R9" i="1" s="1"/>
  <c r="S4" i="1"/>
  <c r="Q48" i="1" l="1"/>
  <c r="D69" i="1" s="1"/>
  <c r="E69" i="1" s="1"/>
  <c r="R26" i="1"/>
  <c r="C70" i="1" s="1"/>
  <c r="R40" i="1"/>
  <c r="S10" i="1"/>
  <c r="S11" i="1" s="1"/>
  <c r="S18" i="1" s="1"/>
  <c r="S7" i="1"/>
  <c r="S24" i="1" l="1"/>
  <c r="S16" i="1"/>
  <c r="S19" i="1"/>
  <c r="S22" i="1"/>
  <c r="S20" i="1"/>
  <c r="S17" i="1"/>
  <c r="S23" i="1"/>
  <c r="S21" i="1"/>
  <c r="R46" i="1"/>
  <c r="R47" i="1" s="1"/>
  <c r="T4" i="1"/>
  <c r="S8" i="1"/>
  <c r="S9" i="1" s="1"/>
  <c r="R48" i="1" l="1"/>
  <c r="D70" i="1" s="1"/>
  <c r="E70" i="1" s="1"/>
  <c r="S26" i="1"/>
  <c r="C71" i="1" s="1"/>
  <c r="S40" i="1"/>
  <c r="T10" i="1"/>
  <c r="T11" i="1" s="1"/>
  <c r="T19" i="1" s="1"/>
  <c r="T7" i="1"/>
  <c r="T20" i="1" l="1"/>
  <c r="T22" i="1"/>
  <c r="T24" i="1"/>
  <c r="T17" i="1"/>
  <c r="T21" i="1"/>
  <c r="T23" i="1"/>
  <c r="T16" i="1"/>
  <c r="T18" i="1"/>
  <c r="S46" i="1"/>
  <c r="S47" i="1" s="1"/>
  <c r="T8" i="1"/>
  <c r="T9" i="1" s="1"/>
  <c r="S48" i="1" l="1"/>
  <c r="D71" i="1" s="1"/>
  <c r="E71" i="1" s="1"/>
  <c r="T26" i="1"/>
  <c r="C72" i="1" s="1"/>
  <c r="T40" i="1"/>
  <c r="T46" i="1" l="1"/>
  <c r="T47" i="1" s="1"/>
  <c r="T48" i="1" l="1"/>
  <c r="D72" i="1" s="1"/>
  <c r="E72" i="1" s="1"/>
</calcChain>
</file>

<file path=xl/sharedStrings.xml><?xml version="1.0" encoding="utf-8"?>
<sst xmlns="http://schemas.openxmlformats.org/spreadsheetml/2006/main" count="102" uniqueCount="53">
  <si>
    <t>Benchmark gearing</t>
  </si>
  <si>
    <t>Observation</t>
  </si>
  <si>
    <t>t = -9</t>
  </si>
  <si>
    <t>t = -8</t>
  </si>
  <si>
    <t>t = -7</t>
  </si>
  <si>
    <t>t = -6</t>
  </si>
  <si>
    <t>t = -5</t>
  </si>
  <si>
    <t>t = -4</t>
  </si>
  <si>
    <t>t = -3</t>
  </si>
  <si>
    <t>t = -2</t>
  </si>
  <si>
    <t>t = -1</t>
  </si>
  <si>
    <t>Opening PTRM RAB</t>
  </si>
  <si>
    <t>Closing PTRM RAB</t>
  </si>
  <si>
    <t>Opening debt balance</t>
  </si>
  <si>
    <t>Closing debt balance</t>
  </si>
  <si>
    <t>Δ debt balance</t>
  </si>
  <si>
    <t>FY 15/16</t>
  </si>
  <si>
    <t>FY 16/17</t>
  </si>
  <si>
    <t>FY 17/18</t>
  </si>
  <si>
    <t>FY 18/19</t>
  </si>
  <si>
    <t>FY 19/20</t>
  </si>
  <si>
    <t>FY 20/21</t>
  </si>
  <si>
    <t>Weight - new debt</t>
  </si>
  <si>
    <t>Weight - old debt</t>
  </si>
  <si>
    <t>Prevailing debt yield</t>
  </si>
  <si>
    <t>FY 05/06</t>
  </si>
  <si>
    <t>FY 06/07</t>
  </si>
  <si>
    <t>FY 07/08</t>
  </si>
  <si>
    <t>FY 08/09</t>
  </si>
  <si>
    <t>FY 09/10</t>
  </si>
  <si>
    <t>FY 10/11</t>
  </si>
  <si>
    <t>FY 11/12</t>
  </si>
  <si>
    <t>FY 12/13</t>
  </si>
  <si>
    <t>FY 13/14</t>
  </si>
  <si>
    <t>FY 14/15</t>
  </si>
  <si>
    <t>Benchmark debt yield</t>
  </si>
  <si>
    <t>Weighted TA</t>
  </si>
  <si>
    <t>Simple TA</t>
  </si>
  <si>
    <t>STA minus WTA</t>
  </si>
  <si>
    <t>$ difference</t>
  </si>
  <si>
    <t>$ difference as % of revenue</t>
  </si>
  <si>
    <t>FY 01/02</t>
  </si>
  <si>
    <t>FY 02/03</t>
  </si>
  <si>
    <t>FY 03/04</t>
  </si>
  <si>
    <t>FY 04/05</t>
  </si>
  <si>
    <t>Smoothed annual revenues</t>
  </si>
  <si>
    <t>Energex - Materiality analysis</t>
  </si>
  <si>
    <t>Simple</t>
  </si>
  <si>
    <t>PTRM-weighted</t>
  </si>
  <si>
    <t>Cumulative</t>
  </si>
  <si>
    <t>Revenue impact</t>
  </si>
  <si>
    <t>Energex</t>
  </si>
  <si>
    <t>Ergon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</si>
</sst>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dd\ mmm\ yy"/>
    <numFmt numFmtId="165" formatCode="0.000"/>
    <numFmt numFmtId="166" formatCode="[$$-C09]#,##0.00;[Red]\-[$$-C09]#,##0.00"/>
    <numFmt numFmtId="167" formatCode="&quot;$&quot;#,##0.0"/>
    <numFmt numFmtId="168" formatCode="[$$-C09]#,##0.0;[Red]\-[$$-C09]#,##0.0"/>
    <numFmt numFmtId="169" formatCode="0.0%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theme="0"/>
      <name val="Arial"/>
      <family val="2"/>
    </font>
    <font>
      <b/>
      <sz val="10"/>
      <color rgb="FF3F3F76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BDA58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2060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2060"/>
      </left>
      <right style="thin">
        <color theme="0" tint="-0.14996795556505021"/>
      </right>
      <top style="thin">
        <color rgb="FF002060"/>
      </top>
      <bottom style="thin">
        <color theme="0" tint="-0.14993743705557422"/>
      </bottom>
      <diagonal/>
    </border>
    <border>
      <left style="thin">
        <color rgb="FF002060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002060"/>
      </left>
      <right style="thin">
        <color theme="0" tint="-0.14996795556505021"/>
      </right>
      <top style="thin">
        <color theme="0" tint="-0.14993743705557422"/>
      </top>
      <bottom style="thin">
        <color rgb="FF00206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rgb="FF002060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rgb="FF002060"/>
      </left>
      <right style="thin">
        <color rgb="FF7F7F7F"/>
      </right>
      <top style="thin">
        <color rgb="FF002060"/>
      </top>
      <bottom style="thin">
        <color rgb="FF7F7F7F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rgb="FF00206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Border="1"/>
    <xf numFmtId="10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10" fontId="1" fillId="0" borderId="3" xfId="1" applyNumberFormat="1" applyFont="1" applyBorder="1"/>
    <xf numFmtId="10" fontId="1" fillId="0" borderId="4" xfId="1" applyNumberFormat="1" applyFont="1" applyBorder="1"/>
    <xf numFmtId="10" fontId="5" fillId="0" borderId="4" xfId="1" applyNumberFormat="1" applyFont="1" applyBorder="1"/>
    <xf numFmtId="10" fontId="1" fillId="6" borderId="3" xfId="1" applyNumberFormat="1" applyFont="1" applyFill="1" applyBorder="1"/>
    <xf numFmtId="10" fontId="1" fillId="6" borderId="4" xfId="1" applyNumberFormat="1" applyFont="1" applyFill="1" applyBorder="1"/>
    <xf numFmtId="10" fontId="5" fillId="6" borderId="4" xfId="1" applyNumberFormat="1" applyFont="1" applyFill="1" applyBorder="1"/>
    <xf numFmtId="165" fontId="1" fillId="0" borderId="5" xfId="1" applyNumberFormat="1" applyFont="1" applyBorder="1"/>
    <xf numFmtId="0" fontId="0" fillId="0" borderId="6" xfId="0" applyFont="1" applyBorder="1"/>
    <xf numFmtId="0" fontId="0" fillId="0" borderId="7" xfId="0" applyFont="1" applyFill="1" applyBorder="1"/>
    <xf numFmtId="0" fontId="0" fillId="0" borderId="7" xfId="0" applyFont="1" applyBorder="1"/>
    <xf numFmtId="0" fontId="5" fillId="0" borderId="8" xfId="0" applyFont="1" applyFill="1" applyBorder="1"/>
    <xf numFmtId="10" fontId="5" fillId="4" borderId="9" xfId="0" applyNumberFormat="1" applyFont="1" applyFill="1" applyBorder="1"/>
    <xf numFmtId="0" fontId="0" fillId="0" borderId="10" xfId="0" applyFont="1" applyBorder="1"/>
    <xf numFmtId="10" fontId="0" fillId="0" borderId="0" xfId="0" applyNumberFormat="1" applyFont="1"/>
    <xf numFmtId="10" fontId="0" fillId="0" borderId="0" xfId="1" applyNumberFormat="1" applyFont="1"/>
    <xf numFmtId="167" fontId="0" fillId="0" borderId="0" xfId="0" applyNumberFormat="1" applyFont="1"/>
    <xf numFmtId="10" fontId="5" fillId="4" borderId="12" xfId="0" applyNumberFormat="1" applyFont="1" applyFill="1" applyBorder="1"/>
    <xf numFmtId="164" fontId="3" fillId="0" borderId="0" xfId="0" applyNumberFormat="1" applyFont="1" applyFill="1" applyBorder="1" applyAlignment="1">
      <alignment horizontal="center"/>
    </xf>
    <xf numFmtId="10" fontId="1" fillId="0" borderId="0" xfId="1" applyNumberFormat="1" applyFont="1" applyFill="1" applyBorder="1"/>
    <xf numFmtId="10" fontId="5" fillId="0" borderId="0" xfId="1" applyNumberFormat="1" applyFont="1" applyFill="1" applyBorder="1"/>
    <xf numFmtId="10" fontId="5" fillId="0" borderId="0" xfId="0" applyNumberFormat="1" applyFont="1" applyFill="1" applyBorder="1"/>
    <xf numFmtId="166" fontId="0" fillId="0" borderId="0" xfId="0" applyNumberFormat="1" applyFont="1" applyFill="1" applyBorder="1"/>
    <xf numFmtId="165" fontId="1" fillId="0" borderId="0" xfId="1" applyNumberFormat="1" applyFont="1" applyFill="1" applyBorder="1"/>
    <xf numFmtId="10" fontId="4" fillId="0" borderId="0" xfId="2" applyNumberFormat="1" applyFont="1" applyFill="1" applyBorder="1"/>
    <xf numFmtId="0" fontId="6" fillId="0" borderId="0" xfId="0" applyFont="1"/>
    <xf numFmtId="0" fontId="5" fillId="7" borderId="0" xfId="0" applyFont="1" applyFill="1"/>
    <xf numFmtId="0" fontId="5" fillId="7" borderId="0" xfId="0" applyFont="1" applyFill="1" applyBorder="1"/>
    <xf numFmtId="164" fontId="0" fillId="0" borderId="0" xfId="0" applyNumberFormat="1" applyFont="1" applyAlignment="1">
      <alignment horizontal="left"/>
    </xf>
    <xf numFmtId="9" fontId="0" fillId="0" borderId="0" xfId="1" applyFont="1"/>
    <xf numFmtId="10" fontId="0" fillId="0" borderId="0" xfId="1" applyNumberFormat="1" applyFont="1" applyAlignment="1">
      <alignment horizontal="right"/>
    </xf>
    <xf numFmtId="1" fontId="0" fillId="0" borderId="0" xfId="0" applyNumberFormat="1" applyFont="1"/>
    <xf numFmtId="169" fontId="0" fillId="0" borderId="0" xfId="0" applyNumberFormat="1" applyFont="1"/>
    <xf numFmtId="169" fontId="5" fillId="7" borderId="0" xfId="0" applyNumberFormat="1" applyFont="1" applyFill="1"/>
    <xf numFmtId="169" fontId="0" fillId="0" borderId="0" xfId="0" applyNumberFormat="1" applyFont="1" applyAlignment="1">
      <alignment horizontal="center"/>
    </xf>
    <xf numFmtId="169" fontId="0" fillId="0" borderId="0" xfId="0" applyNumberFormat="1" applyFont="1" applyAlignment="1">
      <alignment horizontal="right"/>
    </xf>
    <xf numFmtId="164" fontId="3" fillId="3" borderId="13" xfId="0" applyNumberFormat="1" applyFont="1" applyFill="1" applyBorder="1" applyAlignment="1">
      <alignment horizontal="center"/>
    </xf>
    <xf numFmtId="167" fontId="4" fillId="2" borderId="13" xfId="2" applyNumberFormat="1" applyFont="1" applyBorder="1"/>
    <xf numFmtId="167" fontId="0" fillId="5" borderId="13" xfId="0" applyNumberFormat="1" applyFont="1" applyFill="1" applyBorder="1"/>
    <xf numFmtId="168" fontId="0" fillId="0" borderId="13" xfId="0" applyNumberFormat="1" applyFont="1" applyBorder="1"/>
    <xf numFmtId="168" fontId="5" fillId="8" borderId="13" xfId="0" applyNumberFormat="1" applyFont="1" applyFill="1" applyBorder="1"/>
    <xf numFmtId="2" fontId="0" fillId="0" borderId="13" xfId="0" applyNumberFormat="1" applyFont="1" applyBorder="1"/>
    <xf numFmtId="165" fontId="0" fillId="0" borderId="13" xfId="1" applyNumberFormat="1" applyFont="1" applyBorder="1"/>
    <xf numFmtId="2" fontId="0" fillId="0" borderId="13" xfId="1" applyNumberFormat="1" applyFont="1" applyBorder="1"/>
    <xf numFmtId="10" fontId="3" fillId="3" borderId="2" xfId="1" applyNumberFormat="1" applyFont="1" applyFill="1" applyBorder="1" applyAlignment="1">
      <alignment horizontal="right"/>
    </xf>
    <xf numFmtId="167" fontId="5" fillId="7" borderId="0" xfId="0" applyNumberFormat="1" applyFont="1" applyFill="1" applyBorder="1"/>
    <xf numFmtId="167" fontId="5" fillId="7" borderId="0" xfId="2" applyNumberFormat="1" applyFont="1" applyFill="1" applyBorder="1"/>
    <xf numFmtId="10" fontId="5" fillId="9" borderId="4" xfId="1" applyNumberFormat="1" applyFont="1" applyFill="1" applyBorder="1"/>
    <xf numFmtId="10" fontId="5" fillId="9" borderId="11" xfId="2" applyNumberFormat="1" applyFont="1" applyFill="1" applyBorder="1" applyAlignment="1">
      <alignment horizontal="right"/>
    </xf>
    <xf numFmtId="167" fontId="4" fillId="0" borderId="13" xfId="2" applyNumberFormat="1" applyFont="1" applyFill="1" applyBorder="1"/>
    <xf numFmtId="169" fontId="0" fillId="0" borderId="0" xfId="1" applyNumberFormat="1" applyFont="1"/>
    <xf numFmtId="9" fontId="1" fillId="0" borderId="13" xfId="2" applyNumberFormat="1" applyFont="1" applyFill="1" applyBorder="1"/>
    <xf numFmtId="3" fontId="0" fillId="0" borderId="0" xfId="3" applyNumberFormat="1" applyFont="1" applyFill="1" applyBorder="1"/>
    <xf numFmtId="0" fontId="0" fillId="10" borderId="0" xfId="0" applyFill="1"/>
  </cellXfs>
  <cellStyles count="4">
    <cellStyle name="Comma" xfId="3" builtinId="3"/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BDA58"/>
      <color rgb="FFD5E179"/>
      <color rgb="FFC4D545"/>
      <color rgb="FFFF7F00"/>
      <color rgb="FF0A3465"/>
      <color rgb="FFCCFFCC"/>
      <color rgb="FFFFFFCC"/>
      <color rgb="FFDDDDDD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Energex!$B$53</c:f>
              <c:strCache>
                <c:ptCount val="1"/>
                <c:pt idx="0">
                  <c:v>Simple</c:v>
                </c:pt>
              </c:strCache>
            </c:strRef>
          </c:tx>
          <c:spPr>
            <a:ln>
              <a:solidFill>
                <a:srgbClr val="FF7F00"/>
              </a:solidFill>
            </a:ln>
          </c:spPr>
          <c:marker>
            <c:symbol val="none"/>
          </c:marker>
          <c:cat>
            <c:strRef>
              <c:f>Energex!$A$54:$A$72</c:f>
              <c:strCache>
                <c:ptCount val="19"/>
                <c:pt idx="0">
                  <c:v>FY 01/02</c:v>
                </c:pt>
                <c:pt idx="1">
                  <c:v>FY 02/03</c:v>
                </c:pt>
                <c:pt idx="2">
                  <c:v>FY 03/04</c:v>
                </c:pt>
                <c:pt idx="3">
                  <c:v>FY 04/05</c:v>
                </c:pt>
                <c:pt idx="4">
                  <c:v>FY 05/06</c:v>
                </c:pt>
                <c:pt idx="5">
                  <c:v>FY 06/07</c:v>
                </c:pt>
                <c:pt idx="6">
                  <c:v>FY 07/08</c:v>
                </c:pt>
                <c:pt idx="7">
                  <c:v>FY 08/09</c:v>
                </c:pt>
                <c:pt idx="8">
                  <c:v>FY 09/10</c:v>
                </c:pt>
                <c:pt idx="9">
                  <c:v>FY 10/11</c:v>
                </c:pt>
                <c:pt idx="10">
                  <c:v>FY 11/12</c:v>
                </c:pt>
                <c:pt idx="11">
                  <c:v>FY 12/13</c:v>
                </c:pt>
                <c:pt idx="12">
                  <c:v>FY 13/14</c:v>
                </c:pt>
                <c:pt idx="13">
                  <c:v>FY 14/15</c:v>
                </c:pt>
                <c:pt idx="14">
                  <c:v>FY 15/16</c:v>
                </c:pt>
                <c:pt idx="15">
                  <c:v>FY 16/17</c:v>
                </c:pt>
                <c:pt idx="16">
                  <c:v>FY 17/18</c:v>
                </c:pt>
                <c:pt idx="17">
                  <c:v>FY 18/19</c:v>
                </c:pt>
                <c:pt idx="18">
                  <c:v>FY 19/20</c:v>
                </c:pt>
              </c:strCache>
            </c:strRef>
          </c:cat>
          <c:val>
            <c:numRef>
              <c:f>Energex!$B$54:$B$72</c:f>
              <c:numCache>
                <c:formatCode>0.0%</c:formatCode>
                <c:ptCount val="19"/>
                <c:pt idx="0">
                  <c:v>7.1300000000000016E-2</c:v>
                </c:pt>
                <c:pt idx="1">
                  <c:v>7.1830000000000019E-2</c:v>
                </c:pt>
                <c:pt idx="2">
                  <c:v>7.1790000000000007E-2</c:v>
                </c:pt>
                <c:pt idx="3">
                  <c:v>7.1910000000000002E-2</c:v>
                </c:pt>
                <c:pt idx="4">
                  <c:v>7.1590000000000001E-2</c:v>
                </c:pt>
                <c:pt idx="5">
                  <c:v>7.1050000000000002E-2</c:v>
                </c:pt>
                <c:pt idx="6">
                  <c:v>7.1149999999999991E-2</c:v>
                </c:pt>
                <c:pt idx="7">
                  <c:v>7.2970000000000007E-2</c:v>
                </c:pt>
                <c:pt idx="8">
                  <c:v>7.6030000000000014E-2</c:v>
                </c:pt>
                <c:pt idx="9">
                  <c:v>7.7870000000000009E-2</c:v>
                </c:pt>
                <c:pt idx="10">
                  <c:v>7.9500000000000001E-2</c:v>
                </c:pt>
                <c:pt idx="11">
                  <c:v>7.980000000000001E-2</c:v>
                </c:pt>
                <c:pt idx="12">
                  <c:v>7.9630000000000006E-2</c:v>
                </c:pt>
                <c:pt idx="13">
                  <c:v>7.9649999999999999E-2</c:v>
                </c:pt>
                <c:pt idx="14">
                  <c:v>7.7850000000000003E-2</c:v>
                </c:pt>
                <c:pt idx="15">
                  <c:v>7.6270000000000004E-2</c:v>
                </c:pt>
                <c:pt idx="16">
                  <c:v>7.4050000000000019E-2</c:v>
                </c:pt>
                <c:pt idx="17">
                  <c:v>7.011000000000002E-2</c:v>
                </c:pt>
                <c:pt idx="18">
                  <c:v>6.4930000000000002E-2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Energex!$C$53</c:f>
              <c:strCache>
                <c:ptCount val="1"/>
                <c:pt idx="0">
                  <c:v>PTRM-weighted</c:v>
                </c:pt>
              </c:strCache>
            </c:strRef>
          </c:tx>
          <c:spPr>
            <a:ln>
              <a:solidFill>
                <a:srgbClr val="0A3465"/>
              </a:solidFill>
            </a:ln>
          </c:spPr>
          <c:marker>
            <c:symbol val="none"/>
          </c:marker>
          <c:cat>
            <c:strRef>
              <c:f>Energex!$A$54:$A$72</c:f>
              <c:strCache>
                <c:ptCount val="19"/>
                <c:pt idx="0">
                  <c:v>FY 01/02</c:v>
                </c:pt>
                <c:pt idx="1">
                  <c:v>FY 02/03</c:v>
                </c:pt>
                <c:pt idx="2">
                  <c:v>FY 03/04</c:v>
                </c:pt>
                <c:pt idx="3">
                  <c:v>FY 04/05</c:v>
                </c:pt>
                <c:pt idx="4">
                  <c:v>FY 05/06</c:v>
                </c:pt>
                <c:pt idx="5">
                  <c:v>FY 06/07</c:v>
                </c:pt>
                <c:pt idx="6">
                  <c:v>FY 07/08</c:v>
                </c:pt>
                <c:pt idx="7">
                  <c:v>FY 08/09</c:v>
                </c:pt>
                <c:pt idx="8">
                  <c:v>FY 09/10</c:v>
                </c:pt>
                <c:pt idx="9">
                  <c:v>FY 10/11</c:v>
                </c:pt>
                <c:pt idx="10">
                  <c:v>FY 11/12</c:v>
                </c:pt>
                <c:pt idx="11">
                  <c:v>FY 12/13</c:v>
                </c:pt>
                <c:pt idx="12">
                  <c:v>FY 13/14</c:v>
                </c:pt>
                <c:pt idx="13">
                  <c:v>FY 14/15</c:v>
                </c:pt>
                <c:pt idx="14">
                  <c:v>FY 15/16</c:v>
                </c:pt>
                <c:pt idx="15">
                  <c:v>FY 16/17</c:v>
                </c:pt>
                <c:pt idx="16">
                  <c:v>FY 17/18</c:v>
                </c:pt>
                <c:pt idx="17">
                  <c:v>FY 18/19</c:v>
                </c:pt>
                <c:pt idx="18">
                  <c:v>FY 19/20</c:v>
                </c:pt>
              </c:strCache>
            </c:strRef>
          </c:cat>
          <c:val>
            <c:numRef>
              <c:f>Energex!$C$54:$C$72</c:f>
              <c:numCache>
                <c:formatCode>0.0%</c:formatCode>
                <c:ptCount val="19"/>
                <c:pt idx="0">
                  <c:v>7.1300000000000016E-2</c:v>
                </c:pt>
                <c:pt idx="1">
                  <c:v>7.2079365315852212E-2</c:v>
                </c:pt>
                <c:pt idx="2">
                  <c:v>7.1956962256429627E-2</c:v>
                </c:pt>
                <c:pt idx="3">
                  <c:v>7.2072387327757392E-2</c:v>
                </c:pt>
                <c:pt idx="4">
                  <c:v>7.1571400409257288E-2</c:v>
                </c:pt>
                <c:pt idx="5">
                  <c:v>7.0480461568442065E-2</c:v>
                </c:pt>
                <c:pt idx="6">
                  <c:v>7.080068166744391E-2</c:v>
                </c:pt>
                <c:pt idx="7">
                  <c:v>7.4575339834480128E-2</c:v>
                </c:pt>
                <c:pt idx="8">
                  <c:v>7.9992726587070143E-2</c:v>
                </c:pt>
                <c:pt idx="9">
                  <c:v>8.2176849663434748E-2</c:v>
                </c:pt>
                <c:pt idx="10">
                  <c:v>8.3741798069229642E-2</c:v>
                </c:pt>
                <c:pt idx="11">
                  <c:v>8.3148573587520549E-2</c:v>
                </c:pt>
                <c:pt idx="12">
                  <c:v>8.086645197068322E-2</c:v>
                </c:pt>
                <c:pt idx="13">
                  <c:v>7.961182559900376E-2</c:v>
                </c:pt>
                <c:pt idx="14">
                  <c:v>7.4548265191294802E-2</c:v>
                </c:pt>
                <c:pt idx="15">
                  <c:v>7.1437034435116925E-2</c:v>
                </c:pt>
                <c:pt idx="16">
                  <c:v>6.8328732010274701E-2</c:v>
                </c:pt>
                <c:pt idx="17">
                  <c:v>6.486193796196249E-2</c:v>
                </c:pt>
                <c:pt idx="18">
                  <c:v>6.1109235803116654E-2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57824"/>
        <c:axId val="146959360"/>
      </c:lineChart>
      <c:catAx>
        <c:axId val="1469578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6959360"/>
        <c:crosses val="autoZero"/>
        <c:auto val="1"/>
        <c:lblAlgn val="ctr"/>
        <c:lblOffset val="100"/>
        <c:noMultiLvlLbl val="0"/>
      </c:catAx>
      <c:valAx>
        <c:axId val="146959360"/>
        <c:scaling>
          <c:orientation val="minMax"/>
          <c:max val="8.500000000000002E-2"/>
          <c:min val="6.0000000000000012E-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146957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A3465"/>
              </a:solidFill>
              <a:ln>
                <a:solidFill>
                  <a:srgbClr val="0A3465"/>
                </a:solidFill>
              </a:ln>
            </c:spPr>
          </c:marker>
          <c:trendline>
            <c:spPr>
              <a:ln w="22225">
                <a:solidFill>
                  <a:srgbClr val="FF7F00"/>
                </a:solidFill>
              </a:ln>
            </c:spPr>
            <c:trendlineType val="linear"/>
            <c:dispRSqr val="0"/>
            <c:dispEq val="0"/>
          </c:trendline>
          <c:xVal>
            <c:numRef>
              <c:f>Energex!$B$46:$T$46</c:f>
              <c:numCache>
                <c:formatCode>0.0%</c:formatCode>
                <c:ptCount val="19"/>
                <c:pt idx="0">
                  <c:v>0</c:v>
                </c:pt>
                <c:pt idx="1">
                  <c:v>-2.4936531585219301E-4</c:v>
                </c:pt>
                <c:pt idx="2">
                  <c:v>-1.6696225642962026E-4</c:v>
                </c:pt>
                <c:pt idx="3">
                  <c:v>-1.6238732775739062E-4</c:v>
                </c:pt>
                <c:pt idx="4">
                  <c:v>1.8599590742712779E-5</c:v>
                </c:pt>
                <c:pt idx="5">
                  <c:v>5.695384315579366E-4</c:v>
                </c:pt>
                <c:pt idx="6">
                  <c:v>3.4931833255608113E-4</c:v>
                </c:pt>
                <c:pt idx="7">
                  <c:v>-1.6053398344801212E-3</c:v>
                </c:pt>
                <c:pt idx="8">
                  <c:v>-3.9627265870701284E-3</c:v>
                </c:pt>
                <c:pt idx="9">
                  <c:v>-4.3068496634347392E-3</c:v>
                </c:pt>
                <c:pt idx="10">
                  <c:v>-4.2417980692296409E-3</c:v>
                </c:pt>
                <c:pt idx="11">
                  <c:v>-3.3485735875205397E-3</c:v>
                </c:pt>
                <c:pt idx="12">
                  <c:v>-1.2364519706832139E-3</c:v>
                </c:pt>
                <c:pt idx="13">
                  <c:v>3.8174400996238145E-5</c:v>
                </c:pt>
                <c:pt idx="14">
                  <c:v>3.3017348087052006E-3</c:v>
                </c:pt>
                <c:pt idx="15">
                  <c:v>4.8329655648830794E-3</c:v>
                </c:pt>
                <c:pt idx="16">
                  <c:v>5.7212679897253177E-3</c:v>
                </c:pt>
                <c:pt idx="17">
                  <c:v>5.2480620380375292E-3</c:v>
                </c:pt>
                <c:pt idx="18">
                  <c:v>3.8207641968833472E-3</c:v>
                </c:pt>
              </c:numCache>
            </c:numRef>
          </c:xVal>
          <c:yVal>
            <c:numRef>
              <c:f>Energex!$B$48:$T$48</c:f>
              <c:numCache>
                <c:formatCode>0.0%</c:formatCode>
                <c:ptCount val="19"/>
                <c:pt idx="0">
                  <c:v>0</c:v>
                </c:pt>
                <c:pt idx="1">
                  <c:v>-9.1387219413544647E-4</c:v>
                </c:pt>
                <c:pt idx="2">
                  <c:v>-6.0812803363268647E-4</c:v>
                </c:pt>
                <c:pt idx="3">
                  <c:v>-5.8466474092798155E-4</c:v>
                </c:pt>
                <c:pt idx="4">
                  <c:v>7.7153978900725275E-5</c:v>
                </c:pt>
                <c:pt idx="5">
                  <c:v>2.359784867574247E-3</c:v>
                </c:pt>
                <c:pt idx="6">
                  <c:v>1.4457621262337623E-3</c:v>
                </c:pt>
                <c:pt idx="7">
                  <c:v>-6.7066192471169862E-3</c:v>
                </c:pt>
                <c:pt idx="8">
                  <c:v>-1.7512612259509078E-2</c:v>
                </c:pt>
                <c:pt idx="9">
                  <c:v>-1.7910945999070487E-2</c:v>
                </c:pt>
                <c:pt idx="10">
                  <c:v>-1.7707443006805462E-2</c:v>
                </c:pt>
                <c:pt idx="11">
                  <c:v>-1.3877577442689255E-2</c:v>
                </c:pt>
                <c:pt idx="12">
                  <c:v>-5.0207637038480199E-3</c:v>
                </c:pt>
                <c:pt idx="13">
                  <c:v>1.6433351344673222E-4</c:v>
                </c:pt>
                <c:pt idx="14">
                  <c:v>1.9698625887129492E-2</c:v>
                </c:pt>
                <c:pt idx="15">
                  <c:v>2.8620958107164318E-2</c:v>
                </c:pt>
                <c:pt idx="16">
                  <c:v>2.928032645313516E-2</c:v>
                </c:pt>
                <c:pt idx="17">
                  <c:v>2.8435241991670877E-2</c:v>
                </c:pt>
                <c:pt idx="18">
                  <c:v>2.164903769817661E-2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76128"/>
        <c:axId val="153298432"/>
      </c:scatterChart>
      <c:valAx>
        <c:axId val="146976128"/>
        <c:scaling>
          <c:orientation val="minMax"/>
          <c:max val="6.0000000000000019E-3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Simple minus PTRM-weighted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low"/>
        <c:crossAx val="153298432"/>
        <c:crosses val="autoZero"/>
        <c:crossBetween val="midCat"/>
      </c:valAx>
      <c:valAx>
        <c:axId val="153298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Impact on annual revenue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low"/>
        <c:crossAx val="1469761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A3465"/>
            </a:solidFill>
            <a:ln>
              <a:solidFill>
                <a:srgbClr val="0A3465"/>
              </a:solidFill>
            </a:ln>
          </c:spPr>
          <c:invertIfNegative val="0"/>
          <c:cat>
            <c:strRef>
              <c:f>Energex!$A$54:$A$72</c:f>
              <c:strCache>
                <c:ptCount val="19"/>
                <c:pt idx="0">
                  <c:v>FY 01/02</c:v>
                </c:pt>
                <c:pt idx="1">
                  <c:v>FY 02/03</c:v>
                </c:pt>
                <c:pt idx="2">
                  <c:v>FY 03/04</c:v>
                </c:pt>
                <c:pt idx="3">
                  <c:v>FY 04/05</c:v>
                </c:pt>
                <c:pt idx="4">
                  <c:v>FY 05/06</c:v>
                </c:pt>
                <c:pt idx="5">
                  <c:v>FY 06/07</c:v>
                </c:pt>
                <c:pt idx="6">
                  <c:v>FY 07/08</c:v>
                </c:pt>
                <c:pt idx="7">
                  <c:v>FY 08/09</c:v>
                </c:pt>
                <c:pt idx="8">
                  <c:v>FY 09/10</c:v>
                </c:pt>
                <c:pt idx="9">
                  <c:v>FY 10/11</c:v>
                </c:pt>
                <c:pt idx="10">
                  <c:v>FY 11/12</c:v>
                </c:pt>
                <c:pt idx="11">
                  <c:v>FY 12/13</c:v>
                </c:pt>
                <c:pt idx="12">
                  <c:v>FY 13/14</c:v>
                </c:pt>
                <c:pt idx="13">
                  <c:v>FY 14/15</c:v>
                </c:pt>
                <c:pt idx="14">
                  <c:v>FY 15/16</c:v>
                </c:pt>
                <c:pt idx="15">
                  <c:v>FY 16/17</c:v>
                </c:pt>
                <c:pt idx="16">
                  <c:v>FY 17/18</c:v>
                </c:pt>
                <c:pt idx="17">
                  <c:v>FY 18/19</c:v>
                </c:pt>
                <c:pt idx="18">
                  <c:v>FY 19/20</c:v>
                </c:pt>
              </c:strCache>
            </c:strRef>
          </c:cat>
          <c:val>
            <c:numRef>
              <c:f>Energex!$E$54:$E$72</c:f>
              <c:numCache>
                <c:formatCode>0.0%</c:formatCode>
                <c:ptCount val="19"/>
                <c:pt idx="0">
                  <c:v>0</c:v>
                </c:pt>
                <c:pt idx="1">
                  <c:v>-9.1387219413544647E-4</c:v>
                </c:pt>
                <c:pt idx="2">
                  <c:v>-1.5220002277681328E-3</c:v>
                </c:pt>
                <c:pt idx="3">
                  <c:v>-2.1066649686961145E-3</c:v>
                </c:pt>
                <c:pt idx="4">
                  <c:v>-2.0295109897953893E-3</c:v>
                </c:pt>
                <c:pt idx="5">
                  <c:v>3.302738777788577E-4</c:v>
                </c:pt>
                <c:pt idx="6">
                  <c:v>1.77603600401262E-3</c:v>
                </c:pt>
                <c:pt idx="7">
                  <c:v>-4.9305832431043662E-3</c:v>
                </c:pt>
                <c:pt idx="8">
                  <c:v>-2.2443195502613443E-2</c:v>
                </c:pt>
                <c:pt idx="9">
                  <c:v>-4.0354141501683927E-2</c:v>
                </c:pt>
                <c:pt idx="10">
                  <c:v>-5.8061584508489389E-2</c:v>
                </c:pt>
                <c:pt idx="11">
                  <c:v>-7.1939161951178637E-2</c:v>
                </c:pt>
                <c:pt idx="12">
                  <c:v>-7.6959925655026656E-2</c:v>
                </c:pt>
                <c:pt idx="13">
                  <c:v>-7.6795592141579924E-2</c:v>
                </c:pt>
                <c:pt idx="14">
                  <c:v>-5.7096966254450432E-2</c:v>
                </c:pt>
                <c:pt idx="15">
                  <c:v>-2.8476008147286114E-2</c:v>
                </c:pt>
                <c:pt idx="16">
                  <c:v>8.0431830584904579E-4</c:v>
                </c:pt>
                <c:pt idx="17">
                  <c:v>2.9239560297519923E-2</c:v>
                </c:pt>
                <c:pt idx="18">
                  <c:v>5.0888597995696533E-2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34912"/>
        <c:axId val="153336448"/>
      </c:barChart>
      <c:catAx>
        <c:axId val="1533349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153336448"/>
        <c:crosses val="autoZero"/>
        <c:auto val="1"/>
        <c:lblAlgn val="ctr"/>
        <c:lblOffset val="100"/>
        <c:noMultiLvlLbl val="0"/>
      </c:catAx>
      <c:valAx>
        <c:axId val="153336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153334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Energex!$B$76</c:f>
              <c:strCache>
                <c:ptCount val="1"/>
                <c:pt idx="0">
                  <c:v>Energex</c:v>
                </c:pt>
              </c:strCache>
            </c:strRef>
          </c:tx>
          <c:spPr>
            <a:ln>
              <a:solidFill>
                <a:srgbClr val="0A3465"/>
              </a:solidFill>
            </a:ln>
          </c:spPr>
          <c:marker>
            <c:symbol val="none"/>
          </c:marker>
          <c:cat>
            <c:strRef>
              <c:f>Energex!$A$77:$A$95</c:f>
              <c:strCache>
                <c:ptCount val="19"/>
                <c:pt idx="0">
                  <c:v>FY 01/02</c:v>
                </c:pt>
                <c:pt idx="1">
                  <c:v>FY 02/03</c:v>
                </c:pt>
                <c:pt idx="2">
                  <c:v>FY 03/04</c:v>
                </c:pt>
                <c:pt idx="3">
                  <c:v>FY 04/05</c:v>
                </c:pt>
                <c:pt idx="4">
                  <c:v>FY 05/06</c:v>
                </c:pt>
                <c:pt idx="5">
                  <c:v>FY 06/07</c:v>
                </c:pt>
                <c:pt idx="6">
                  <c:v>FY 07/08</c:v>
                </c:pt>
                <c:pt idx="7">
                  <c:v>FY 08/09</c:v>
                </c:pt>
                <c:pt idx="8">
                  <c:v>FY 09/10</c:v>
                </c:pt>
                <c:pt idx="9">
                  <c:v>FY 10/11</c:v>
                </c:pt>
                <c:pt idx="10">
                  <c:v>FY 11/12</c:v>
                </c:pt>
                <c:pt idx="11">
                  <c:v>FY 12/13</c:v>
                </c:pt>
                <c:pt idx="12">
                  <c:v>FY 13/14</c:v>
                </c:pt>
                <c:pt idx="13">
                  <c:v>FY 14/15</c:v>
                </c:pt>
                <c:pt idx="14">
                  <c:v>FY 15/16</c:v>
                </c:pt>
                <c:pt idx="15">
                  <c:v>FY 16/17</c:v>
                </c:pt>
                <c:pt idx="16">
                  <c:v>FY 17/18</c:v>
                </c:pt>
                <c:pt idx="17">
                  <c:v>FY 18/19</c:v>
                </c:pt>
                <c:pt idx="18">
                  <c:v>FY 19/20</c:v>
                </c:pt>
              </c:strCache>
            </c:strRef>
          </c:cat>
          <c:val>
            <c:numRef>
              <c:f>Energex!$B$77:$B$95</c:f>
              <c:numCache>
                <c:formatCode>#,##0</c:formatCode>
                <c:ptCount val="19"/>
                <c:pt idx="0">
                  <c:v>1717.5</c:v>
                </c:pt>
                <c:pt idx="1">
                  <c:v>1812.24</c:v>
                </c:pt>
                <c:pt idx="2">
                  <c:v>1906.0199999999998</c:v>
                </c:pt>
                <c:pt idx="3">
                  <c:v>1994.28</c:v>
                </c:pt>
                <c:pt idx="4">
                  <c:v>2607.1152000000034</c:v>
                </c:pt>
                <c:pt idx="5">
                  <c:v>2912.76</c:v>
                </c:pt>
                <c:pt idx="6">
                  <c:v>3254.76</c:v>
                </c:pt>
                <c:pt idx="7">
                  <c:v>3674.7</c:v>
                </c:pt>
                <c:pt idx="8">
                  <c:v>4100.7</c:v>
                </c:pt>
                <c:pt idx="9">
                  <c:v>4720.4026525919207</c:v>
                </c:pt>
                <c:pt idx="10">
                  <c:v>5393.9326269819558</c:v>
                </c:pt>
                <c:pt idx="11">
                  <c:v>6095.8305855736535</c:v>
                </c:pt>
                <c:pt idx="12">
                  <c:v>6799.093742791526</c:v>
                </c:pt>
                <c:pt idx="13">
                  <c:v>7494.5682652061814</c:v>
                </c:pt>
                <c:pt idx="14">
                  <c:v>6800.200386175221</c:v>
                </c:pt>
                <c:pt idx="15">
                  <c:v>7060.4807017795538</c:v>
                </c:pt>
                <c:pt idx="16">
                  <c:v>7320.9754922671964</c:v>
                </c:pt>
                <c:pt idx="17">
                  <c:v>7550.9669234772791</c:v>
                </c:pt>
                <c:pt idx="18">
                  <c:v>7773.9162662334802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Energex!$C$76</c:f>
              <c:strCache>
                <c:ptCount val="1"/>
                <c:pt idx="0">
                  <c:v>Ergon Energy</c:v>
                </c:pt>
              </c:strCache>
            </c:strRef>
          </c:tx>
          <c:spPr>
            <a:ln>
              <a:solidFill>
                <a:srgbClr val="FF7F00"/>
              </a:solidFill>
            </a:ln>
          </c:spPr>
          <c:marker>
            <c:symbol val="none"/>
          </c:marker>
          <c:cat>
            <c:strRef>
              <c:f>Energex!$A$77:$A$95</c:f>
              <c:strCache>
                <c:ptCount val="19"/>
                <c:pt idx="0">
                  <c:v>FY 01/02</c:v>
                </c:pt>
                <c:pt idx="1">
                  <c:v>FY 02/03</c:v>
                </c:pt>
                <c:pt idx="2">
                  <c:v>FY 03/04</c:v>
                </c:pt>
                <c:pt idx="3">
                  <c:v>FY 04/05</c:v>
                </c:pt>
                <c:pt idx="4">
                  <c:v>FY 05/06</c:v>
                </c:pt>
                <c:pt idx="5">
                  <c:v>FY 06/07</c:v>
                </c:pt>
                <c:pt idx="6">
                  <c:v>FY 07/08</c:v>
                </c:pt>
                <c:pt idx="7">
                  <c:v>FY 08/09</c:v>
                </c:pt>
                <c:pt idx="8">
                  <c:v>FY 09/10</c:v>
                </c:pt>
                <c:pt idx="9">
                  <c:v>FY 10/11</c:v>
                </c:pt>
                <c:pt idx="10">
                  <c:v>FY 11/12</c:v>
                </c:pt>
                <c:pt idx="11">
                  <c:v>FY 12/13</c:v>
                </c:pt>
                <c:pt idx="12">
                  <c:v>FY 13/14</c:v>
                </c:pt>
                <c:pt idx="13">
                  <c:v>FY 14/15</c:v>
                </c:pt>
                <c:pt idx="14">
                  <c:v>FY 15/16</c:v>
                </c:pt>
                <c:pt idx="15">
                  <c:v>FY 16/17</c:v>
                </c:pt>
                <c:pt idx="16">
                  <c:v>FY 17/18</c:v>
                </c:pt>
                <c:pt idx="17">
                  <c:v>FY 18/19</c:v>
                </c:pt>
                <c:pt idx="18">
                  <c:v>FY 19/20</c:v>
                </c:pt>
              </c:strCache>
            </c:strRef>
          </c:cat>
          <c:val>
            <c:numRef>
              <c:f>Energex!$C$77:$C$95</c:f>
              <c:numCache>
                <c:formatCode>#,##0</c:formatCode>
                <c:ptCount val="19"/>
                <c:pt idx="0">
                  <c:v>1549.68</c:v>
                </c:pt>
                <c:pt idx="1">
                  <c:v>1632.4199999999998</c:v>
                </c:pt>
                <c:pt idx="2">
                  <c:v>1698.6</c:v>
                </c:pt>
                <c:pt idx="3">
                  <c:v>1738.0800000000002</c:v>
                </c:pt>
                <c:pt idx="4">
                  <c:v>2487.7026000000001</c:v>
                </c:pt>
                <c:pt idx="5">
                  <c:v>2768.3399999999997</c:v>
                </c:pt>
                <c:pt idx="6">
                  <c:v>3051.6600000000003</c:v>
                </c:pt>
                <c:pt idx="7">
                  <c:v>3363.6</c:v>
                </c:pt>
                <c:pt idx="8">
                  <c:v>3686.7</c:v>
                </c:pt>
                <c:pt idx="9">
                  <c:v>4289.3691168465566</c:v>
                </c:pt>
                <c:pt idx="10">
                  <c:v>4837.984045704643</c:v>
                </c:pt>
                <c:pt idx="11">
                  <c:v>5377.068086185368</c:v>
                </c:pt>
                <c:pt idx="12">
                  <c:v>5949.3803208821018</c:v>
                </c:pt>
                <c:pt idx="13">
                  <c:v>6558.7811203129904</c:v>
                </c:pt>
                <c:pt idx="14">
                  <c:v>6061.3200000000006</c:v>
                </c:pt>
                <c:pt idx="15">
                  <c:v>6330.5999999999995</c:v>
                </c:pt>
                <c:pt idx="16">
                  <c:v>6570.9</c:v>
                </c:pt>
                <c:pt idx="17">
                  <c:v>6760.02</c:v>
                </c:pt>
                <c:pt idx="18">
                  <c:v>6921.12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72608"/>
        <c:axId val="153178496"/>
      </c:lineChart>
      <c:catAx>
        <c:axId val="153172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3178496"/>
        <c:crosses val="autoZero"/>
        <c:auto val="1"/>
        <c:lblAlgn val="ctr"/>
        <c:lblOffset val="100"/>
        <c:noMultiLvlLbl val="0"/>
      </c:catAx>
      <c:valAx>
        <c:axId val="153178496"/>
        <c:scaling>
          <c:orientation val="minMax"/>
          <c:max val="8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$M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53172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259053</xdr:colOff>
      <xdr:row>55</xdr:row>
      <xdr:rowOff>99013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55053" cy="9004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148165</xdr:colOff>
      <xdr:row>52</xdr:row>
      <xdr:rowOff>131232</xdr:rowOff>
    </xdr:from>
    <xdr:to>
      <xdr:col>12</xdr:col>
      <xdr:colOff>105832</xdr:colOff>
      <xdr:row>76</xdr:row>
      <xdr:rowOff>52916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634999</xdr:colOff>
      <xdr:row>52</xdr:row>
      <xdr:rowOff>46565</xdr:rowOff>
    </xdr:from>
    <xdr:to>
      <xdr:col>18</xdr:col>
      <xdr:colOff>370416</xdr:colOff>
      <xdr:row>75</xdr:row>
      <xdr:rowOff>52916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529166</xdr:colOff>
      <xdr:row>76</xdr:row>
      <xdr:rowOff>4232</xdr:rowOff>
    </xdr:from>
    <xdr:to>
      <xdr:col>12</xdr:col>
      <xdr:colOff>243416</xdr:colOff>
      <xdr:row>97</xdr:row>
      <xdr:rowOff>10583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174624</xdr:colOff>
      <xdr:row>76</xdr:row>
      <xdr:rowOff>62440</xdr:rowOff>
    </xdr:from>
    <xdr:to>
      <xdr:col>19</xdr:col>
      <xdr:colOff>116417</xdr:colOff>
      <xdr:row>99</xdr:row>
      <xdr:rowOff>137584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11" sqref="N11"/>
    </sheetView>
  </sheetViews>
  <sheetFormatPr defaultRowHeight="12.75" x14ac:dyDescent="0.2"/>
  <cols>
    <col min="1" max="16384" width="9.140625" style="58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9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4.1" customHeight="1" x14ac:dyDescent="0.2"/>
  <cols>
    <col min="1" max="1" width="29.140625" style="1" customWidth="1"/>
    <col min="2" max="21" width="13" style="1" customWidth="1"/>
    <col min="22" max="25" width="9" style="1"/>
    <col min="26" max="26" width="10.7109375" style="1" customWidth="1"/>
    <col min="27" max="29" width="10.5703125" style="1" customWidth="1"/>
    <col min="30" max="30" width="9.28515625" style="1" customWidth="1"/>
    <col min="31" max="16384" width="9" style="1"/>
  </cols>
  <sheetData>
    <row r="1" spans="1:33" ht="21" customHeight="1" x14ac:dyDescent="0.25">
      <c r="A1" s="30" t="s">
        <v>46</v>
      </c>
    </row>
    <row r="3" spans="1:33" s="5" customFormat="1" ht="14.1" customHeight="1" x14ac:dyDescent="0.2">
      <c r="B3" s="41" t="s">
        <v>41</v>
      </c>
      <c r="C3" s="41" t="s">
        <v>42</v>
      </c>
      <c r="D3" s="41" t="s">
        <v>43</v>
      </c>
      <c r="E3" s="41" t="s">
        <v>44</v>
      </c>
      <c r="F3" s="41" t="s">
        <v>25</v>
      </c>
      <c r="G3" s="41" t="s">
        <v>26</v>
      </c>
      <c r="H3" s="41" t="s">
        <v>27</v>
      </c>
      <c r="I3" s="41" t="s">
        <v>28</v>
      </c>
      <c r="J3" s="41" t="s">
        <v>29</v>
      </c>
      <c r="K3" s="41" t="s">
        <v>30</v>
      </c>
      <c r="L3" s="41" t="s">
        <v>31</v>
      </c>
      <c r="M3" s="41" t="s">
        <v>32</v>
      </c>
      <c r="N3" s="41" t="s">
        <v>33</v>
      </c>
      <c r="O3" s="41" t="s">
        <v>34</v>
      </c>
      <c r="P3" s="41" t="s">
        <v>16</v>
      </c>
      <c r="Q3" s="41" t="s">
        <v>17</v>
      </c>
      <c r="R3" s="41" t="s">
        <v>18</v>
      </c>
      <c r="S3" s="41" t="s">
        <v>19</v>
      </c>
      <c r="T3" s="41" t="s">
        <v>20</v>
      </c>
      <c r="U3" s="41" t="s">
        <v>21</v>
      </c>
      <c r="Z3" s="33"/>
      <c r="AA3" s="35"/>
      <c r="AB3" s="35"/>
      <c r="AC3" s="35"/>
      <c r="AD3" s="35"/>
      <c r="AE3" s="40"/>
      <c r="AF3" s="40"/>
      <c r="AG3" s="39"/>
    </row>
    <row r="4" spans="1:33" ht="21" customHeight="1" x14ac:dyDescent="0.2">
      <c r="A4" s="1" t="s">
        <v>11</v>
      </c>
      <c r="B4" s="42">
        <v>2862.5</v>
      </c>
      <c r="C4" s="43">
        <f>B5</f>
        <v>3020.4</v>
      </c>
      <c r="D4" s="43">
        <f t="shared" ref="D4:E4" si="0">C5</f>
        <v>3176.7</v>
      </c>
      <c r="E4" s="43">
        <f t="shared" si="0"/>
        <v>3323.8</v>
      </c>
      <c r="F4" s="42">
        <v>4345.1920000000055</v>
      </c>
      <c r="G4" s="43">
        <f>F5</f>
        <v>4854.6000000000004</v>
      </c>
      <c r="H4" s="43">
        <f t="shared" ref="H4:J4" si="1">G5</f>
        <v>5424.6</v>
      </c>
      <c r="I4" s="43">
        <f t="shared" si="1"/>
        <v>6124.5</v>
      </c>
      <c r="J4" s="43">
        <f t="shared" si="1"/>
        <v>6834.5</v>
      </c>
      <c r="K4" s="42">
        <v>7867.3377543198685</v>
      </c>
      <c r="L4" s="43">
        <f>K5</f>
        <v>8989.8877116365929</v>
      </c>
      <c r="M4" s="43">
        <f t="shared" ref="M4:O4" si="2">L5</f>
        <v>10159.717642622756</v>
      </c>
      <c r="N4" s="43">
        <f t="shared" si="2"/>
        <v>11331.822904652543</v>
      </c>
      <c r="O4" s="43">
        <f t="shared" si="2"/>
        <v>12490.94710867697</v>
      </c>
      <c r="P4" s="42">
        <v>11333.667310292036</v>
      </c>
      <c r="Q4" s="43">
        <f>P5</f>
        <v>11767.467836299256</v>
      </c>
      <c r="R4" s="43">
        <f t="shared" ref="R4:T4" si="3">Q5</f>
        <v>12201.625820445328</v>
      </c>
      <c r="S4" s="43">
        <f t="shared" si="3"/>
        <v>12584.944872462132</v>
      </c>
      <c r="T4" s="43">
        <f t="shared" si="3"/>
        <v>12956.527110389134</v>
      </c>
      <c r="U4" s="42">
        <f>T5</f>
        <v>13329.942708535118</v>
      </c>
      <c r="Z4" s="33"/>
      <c r="AA4" s="35"/>
      <c r="AB4" s="35"/>
      <c r="AC4" s="35"/>
      <c r="AD4" s="35"/>
      <c r="AE4" s="40"/>
      <c r="AF4" s="40"/>
      <c r="AG4" s="37"/>
    </row>
    <row r="5" spans="1:33" ht="14.1" customHeight="1" x14ac:dyDescent="0.2">
      <c r="A5" s="1" t="s">
        <v>12</v>
      </c>
      <c r="B5" s="42">
        <v>3020.4</v>
      </c>
      <c r="C5" s="42">
        <v>3176.7</v>
      </c>
      <c r="D5" s="42">
        <v>3323.8</v>
      </c>
      <c r="E5" s="42">
        <v>3469.7</v>
      </c>
      <c r="F5" s="42">
        <v>4854.6000000000004</v>
      </c>
      <c r="G5" s="42">
        <v>5424.6</v>
      </c>
      <c r="H5" s="42">
        <v>6124.5</v>
      </c>
      <c r="I5" s="42">
        <v>6834.5</v>
      </c>
      <c r="J5" s="42">
        <v>7584.3</v>
      </c>
      <c r="K5" s="42">
        <v>8989.8877116365929</v>
      </c>
      <c r="L5" s="42">
        <v>10159.717642622756</v>
      </c>
      <c r="M5" s="42">
        <v>11331.822904652543</v>
      </c>
      <c r="N5" s="42">
        <v>12490.94710867697</v>
      </c>
      <c r="O5" s="42">
        <v>13747.209033590752</v>
      </c>
      <c r="P5" s="42">
        <v>11767.467836299256</v>
      </c>
      <c r="Q5" s="42">
        <v>12201.625820445328</v>
      </c>
      <c r="R5" s="42">
        <v>12584.944872462132</v>
      </c>
      <c r="S5" s="42">
        <v>12956.527110389134</v>
      </c>
      <c r="T5" s="42">
        <v>13329.942708535118</v>
      </c>
      <c r="U5" s="54"/>
      <c r="Z5" s="33"/>
      <c r="AA5" s="35"/>
      <c r="AB5" s="35"/>
      <c r="AC5" s="35"/>
      <c r="AD5" s="35"/>
      <c r="AE5" s="40"/>
      <c r="AF5" s="40"/>
      <c r="AG5" s="37"/>
    </row>
    <row r="6" spans="1:33" ht="14.1" customHeight="1" x14ac:dyDescent="0.2">
      <c r="A6" s="1" t="s">
        <v>0</v>
      </c>
      <c r="B6" s="56">
        <v>0.6</v>
      </c>
      <c r="C6" s="56">
        <v>0.6</v>
      </c>
      <c r="D6" s="56">
        <v>0.6</v>
      </c>
      <c r="E6" s="56">
        <v>0.6</v>
      </c>
      <c r="F6" s="56">
        <v>0.6</v>
      </c>
      <c r="G6" s="56">
        <v>0.6</v>
      </c>
      <c r="H6" s="56">
        <v>0.6</v>
      </c>
      <c r="I6" s="56">
        <v>0.6</v>
      </c>
      <c r="J6" s="56">
        <v>0.6</v>
      </c>
      <c r="K6" s="56">
        <v>0.6</v>
      </c>
      <c r="L6" s="56">
        <v>0.6</v>
      </c>
      <c r="M6" s="56">
        <v>0.6</v>
      </c>
      <c r="N6" s="56">
        <v>0.6</v>
      </c>
      <c r="O6" s="56">
        <v>0.6</v>
      </c>
      <c r="P6" s="56">
        <v>0.6</v>
      </c>
      <c r="Q6" s="56">
        <v>0.6</v>
      </c>
      <c r="R6" s="56">
        <v>0.6</v>
      </c>
      <c r="S6" s="56">
        <v>0.6</v>
      </c>
      <c r="T6" s="56">
        <v>0.6</v>
      </c>
      <c r="U6" s="54"/>
      <c r="Z6" s="33"/>
      <c r="AA6" s="35"/>
      <c r="AB6" s="35"/>
      <c r="AC6" s="35"/>
      <c r="AD6" s="35"/>
      <c r="AE6" s="40"/>
      <c r="AF6" s="40"/>
      <c r="AG6" s="37"/>
    </row>
    <row r="7" spans="1:33" ht="14.1" customHeight="1" x14ac:dyDescent="0.2">
      <c r="A7" s="1" t="s">
        <v>13</v>
      </c>
      <c r="B7" s="44">
        <f t="shared" ref="B7:E8" si="4">B4*B$6</f>
        <v>1717.5</v>
      </c>
      <c r="C7" s="44">
        <f t="shared" si="4"/>
        <v>1812.24</v>
      </c>
      <c r="D7" s="44">
        <f t="shared" si="4"/>
        <v>1906.0199999999998</v>
      </c>
      <c r="E7" s="44">
        <f t="shared" si="4"/>
        <v>1994.28</v>
      </c>
      <c r="F7" s="44">
        <f t="shared" ref="F7:T7" si="5">F4*F$6</f>
        <v>2607.1152000000034</v>
      </c>
      <c r="G7" s="44">
        <f t="shared" si="5"/>
        <v>2912.76</v>
      </c>
      <c r="H7" s="44">
        <f t="shared" si="5"/>
        <v>3254.76</v>
      </c>
      <c r="I7" s="44">
        <f t="shared" si="5"/>
        <v>3674.7</v>
      </c>
      <c r="J7" s="44">
        <f t="shared" si="5"/>
        <v>4100.7</v>
      </c>
      <c r="K7" s="44">
        <f t="shared" si="5"/>
        <v>4720.4026525919207</v>
      </c>
      <c r="L7" s="44">
        <f t="shared" si="5"/>
        <v>5393.9326269819558</v>
      </c>
      <c r="M7" s="44">
        <f t="shared" si="5"/>
        <v>6095.8305855736535</v>
      </c>
      <c r="N7" s="44">
        <f t="shared" si="5"/>
        <v>6799.093742791526</v>
      </c>
      <c r="O7" s="44">
        <f t="shared" si="5"/>
        <v>7494.5682652061814</v>
      </c>
      <c r="P7" s="44">
        <f t="shared" si="5"/>
        <v>6800.200386175221</v>
      </c>
      <c r="Q7" s="44">
        <f t="shared" si="5"/>
        <v>7060.4807017795538</v>
      </c>
      <c r="R7" s="44">
        <f t="shared" si="5"/>
        <v>7320.9754922671964</v>
      </c>
      <c r="S7" s="44">
        <f t="shared" si="5"/>
        <v>7550.9669234772791</v>
      </c>
      <c r="T7" s="44">
        <f t="shared" si="5"/>
        <v>7773.9162662334802</v>
      </c>
      <c r="U7" s="27"/>
      <c r="Z7" s="33"/>
      <c r="AA7" s="35"/>
      <c r="AB7" s="35"/>
      <c r="AC7" s="35"/>
      <c r="AD7" s="35"/>
      <c r="AE7" s="40"/>
      <c r="AF7" s="40"/>
      <c r="AG7" s="37"/>
    </row>
    <row r="8" spans="1:33" ht="14.1" customHeight="1" x14ac:dyDescent="0.2">
      <c r="A8" s="1" t="s">
        <v>14</v>
      </c>
      <c r="B8" s="44">
        <f t="shared" si="4"/>
        <v>1812.24</v>
      </c>
      <c r="C8" s="44">
        <f t="shared" si="4"/>
        <v>1906.0199999999998</v>
      </c>
      <c r="D8" s="44">
        <f t="shared" si="4"/>
        <v>1994.28</v>
      </c>
      <c r="E8" s="44">
        <f t="shared" si="4"/>
        <v>2081.8199999999997</v>
      </c>
      <c r="F8" s="44">
        <f t="shared" ref="F8:T8" si="6">F5*F$6</f>
        <v>2912.76</v>
      </c>
      <c r="G8" s="44">
        <f t="shared" si="6"/>
        <v>3254.76</v>
      </c>
      <c r="H8" s="44">
        <f t="shared" si="6"/>
        <v>3674.7</v>
      </c>
      <c r="I8" s="44">
        <f t="shared" si="6"/>
        <v>4100.7</v>
      </c>
      <c r="J8" s="44">
        <f t="shared" si="6"/>
        <v>4550.58</v>
      </c>
      <c r="K8" s="44">
        <f t="shared" si="6"/>
        <v>5393.9326269819558</v>
      </c>
      <c r="L8" s="44">
        <f t="shared" si="6"/>
        <v>6095.8305855736535</v>
      </c>
      <c r="M8" s="44">
        <f t="shared" si="6"/>
        <v>6799.093742791526</v>
      </c>
      <c r="N8" s="44">
        <f t="shared" si="6"/>
        <v>7494.5682652061814</v>
      </c>
      <c r="O8" s="44">
        <f t="shared" si="6"/>
        <v>8248.3254201544514</v>
      </c>
      <c r="P8" s="44">
        <f t="shared" si="6"/>
        <v>7060.4807017795538</v>
      </c>
      <c r="Q8" s="44">
        <f t="shared" si="6"/>
        <v>7320.9754922671964</v>
      </c>
      <c r="R8" s="44">
        <f t="shared" si="6"/>
        <v>7550.9669234772791</v>
      </c>
      <c r="S8" s="44">
        <f t="shared" si="6"/>
        <v>7773.9162662334802</v>
      </c>
      <c r="T8" s="44">
        <f t="shared" si="6"/>
        <v>7997.9656251210708</v>
      </c>
      <c r="U8" s="27"/>
      <c r="Z8" s="33"/>
      <c r="AA8" s="35"/>
      <c r="AB8" s="35"/>
      <c r="AC8" s="35"/>
      <c r="AD8" s="35"/>
      <c r="AE8" s="40"/>
      <c r="AF8" s="40"/>
      <c r="AG8" s="37"/>
    </row>
    <row r="9" spans="1:33" ht="14.1" customHeight="1" x14ac:dyDescent="0.2">
      <c r="A9" s="1" t="s">
        <v>15</v>
      </c>
      <c r="B9" s="45">
        <f t="shared" ref="B9:E9" si="7">B8-B7</f>
        <v>94.740000000000009</v>
      </c>
      <c r="C9" s="45">
        <f t="shared" si="7"/>
        <v>93.779999999999745</v>
      </c>
      <c r="D9" s="45">
        <f t="shared" si="7"/>
        <v>88.260000000000218</v>
      </c>
      <c r="E9" s="45">
        <f t="shared" si="7"/>
        <v>87.539999999999736</v>
      </c>
      <c r="F9" s="45">
        <f t="shared" ref="F9:T9" si="8">F8-F7</f>
        <v>305.64479999999685</v>
      </c>
      <c r="G9" s="45">
        <f t="shared" si="8"/>
        <v>342</v>
      </c>
      <c r="H9" s="45">
        <f t="shared" si="8"/>
        <v>419.9399999999996</v>
      </c>
      <c r="I9" s="45">
        <f t="shared" si="8"/>
        <v>426</v>
      </c>
      <c r="J9" s="45">
        <f t="shared" si="8"/>
        <v>449.88000000000011</v>
      </c>
      <c r="K9" s="45">
        <f t="shared" si="8"/>
        <v>673.52997439003502</v>
      </c>
      <c r="L9" s="45">
        <f t="shared" si="8"/>
        <v>701.89795859169772</v>
      </c>
      <c r="M9" s="45">
        <f t="shared" si="8"/>
        <v>703.2631572178725</v>
      </c>
      <c r="N9" s="45">
        <f t="shared" si="8"/>
        <v>695.47452241465544</v>
      </c>
      <c r="O9" s="45">
        <f t="shared" si="8"/>
        <v>753.75715494827</v>
      </c>
      <c r="P9" s="45">
        <f t="shared" si="8"/>
        <v>260.28031560433283</v>
      </c>
      <c r="Q9" s="45">
        <f t="shared" si="8"/>
        <v>260.4947904876426</v>
      </c>
      <c r="R9" s="45">
        <f t="shared" si="8"/>
        <v>229.99143121008274</v>
      </c>
      <c r="S9" s="45">
        <f t="shared" si="8"/>
        <v>222.94934275620108</v>
      </c>
      <c r="T9" s="45">
        <f t="shared" si="8"/>
        <v>224.04935888759064</v>
      </c>
      <c r="U9" s="27"/>
      <c r="Z9" s="33"/>
      <c r="AA9" s="35"/>
      <c r="AB9" s="35"/>
      <c r="AC9" s="35"/>
      <c r="AD9" s="35"/>
      <c r="AE9" s="40"/>
      <c r="AF9" s="40"/>
      <c r="AG9" s="37"/>
    </row>
    <row r="10" spans="1:33" ht="14.1" customHeight="1" x14ac:dyDescent="0.2">
      <c r="A10" s="1" t="s">
        <v>22</v>
      </c>
      <c r="B10" s="46"/>
      <c r="C10" s="47">
        <f>B9/B8</f>
        <v>5.2277843994172964E-2</v>
      </c>
      <c r="D10" s="47">
        <f t="shared" ref="D10:E10" si="9">C9/C8</f>
        <v>4.92020020776276E-2</v>
      </c>
      <c r="E10" s="47">
        <f t="shared" si="9"/>
        <v>4.4256573801071175E-2</v>
      </c>
      <c r="F10" s="47">
        <f t="shared" ref="F10" si="10">E9/E8</f>
        <v>4.2049744934720461E-2</v>
      </c>
      <c r="G10" s="47">
        <f t="shared" ref="G10" si="11">F9/F8</f>
        <v>0.10493305318666722</v>
      </c>
      <c r="H10" s="12">
        <f t="shared" ref="H10:T10" si="12">G9/G8</f>
        <v>0.10507687202743059</v>
      </c>
      <c r="I10" s="12">
        <f t="shared" si="12"/>
        <v>0.11427871662992888</v>
      </c>
      <c r="J10" s="12">
        <f t="shared" si="12"/>
        <v>0.10388470261174922</v>
      </c>
      <c r="K10" s="12">
        <f t="shared" si="12"/>
        <v>9.8862123070026259E-2</v>
      </c>
      <c r="L10" s="12">
        <f t="shared" si="12"/>
        <v>0.12486807325342741</v>
      </c>
      <c r="M10" s="12">
        <f t="shared" si="12"/>
        <v>0.1151439412133277</v>
      </c>
      <c r="N10" s="12">
        <f t="shared" si="12"/>
        <v>0.1034348376154513</v>
      </c>
      <c r="O10" s="12">
        <f t="shared" si="12"/>
        <v>9.2797142917947981E-2</v>
      </c>
      <c r="P10" s="12">
        <f t="shared" si="12"/>
        <v>9.1383052504996315E-2</v>
      </c>
      <c r="Q10" s="12">
        <f t="shared" si="12"/>
        <v>3.6864390202034074E-2</v>
      </c>
      <c r="R10" s="12">
        <f t="shared" si="12"/>
        <v>3.5581978216262446E-2</v>
      </c>
      <c r="S10" s="12">
        <f t="shared" si="12"/>
        <v>3.0458540414870457E-2</v>
      </c>
      <c r="T10" s="12">
        <f t="shared" si="12"/>
        <v>2.867915412526326E-2</v>
      </c>
      <c r="U10" s="28"/>
      <c r="Z10" s="33"/>
      <c r="AA10" s="35"/>
      <c r="AB10" s="35"/>
      <c r="AC10" s="35"/>
      <c r="AD10" s="35"/>
      <c r="AE10" s="40"/>
      <c r="AF10" s="40"/>
      <c r="AG10" s="37"/>
    </row>
    <row r="11" spans="1:33" ht="14.1" customHeight="1" x14ac:dyDescent="0.2">
      <c r="A11" s="1" t="s">
        <v>23</v>
      </c>
      <c r="B11" s="48"/>
      <c r="C11" s="47">
        <f>1-C10</f>
        <v>0.94772215600582699</v>
      </c>
      <c r="D11" s="47">
        <f t="shared" ref="D11:E11" si="13">1-D10</f>
        <v>0.95079799792237241</v>
      </c>
      <c r="E11" s="47">
        <f t="shared" si="13"/>
        <v>0.95574342619892882</v>
      </c>
      <c r="F11" s="47">
        <f t="shared" ref="F11:G11" si="14">1-F10</f>
        <v>0.95795025506527953</v>
      </c>
      <c r="G11" s="47">
        <f t="shared" si="14"/>
        <v>0.89506694681333276</v>
      </c>
      <c r="H11" s="12">
        <f t="shared" ref="H11:T11" si="15">1-H10</f>
        <v>0.89492312797256945</v>
      </c>
      <c r="I11" s="12">
        <f t="shared" si="15"/>
        <v>0.88572128337007117</v>
      </c>
      <c r="J11" s="12">
        <f t="shared" si="15"/>
        <v>0.8961152973882508</v>
      </c>
      <c r="K11" s="12">
        <f t="shared" si="15"/>
        <v>0.90113787692997371</v>
      </c>
      <c r="L11" s="12">
        <f t="shared" si="15"/>
        <v>0.87513192674657259</v>
      </c>
      <c r="M11" s="12">
        <f t="shared" si="15"/>
        <v>0.88485605878667228</v>
      </c>
      <c r="N11" s="12">
        <f t="shared" si="15"/>
        <v>0.89656516238454875</v>
      </c>
      <c r="O11" s="12">
        <f t="shared" si="15"/>
        <v>0.90720285708205206</v>
      </c>
      <c r="P11" s="12">
        <f t="shared" si="15"/>
        <v>0.90861694749500366</v>
      </c>
      <c r="Q11" s="12">
        <f t="shared" si="15"/>
        <v>0.96313560979796597</v>
      </c>
      <c r="R11" s="12">
        <f t="shared" si="15"/>
        <v>0.96441802178373759</v>
      </c>
      <c r="S11" s="12">
        <f t="shared" si="15"/>
        <v>0.96954145958512949</v>
      </c>
      <c r="T11" s="12">
        <f t="shared" si="15"/>
        <v>0.97132084587473677</v>
      </c>
      <c r="U11" s="28"/>
      <c r="Z11" s="33"/>
      <c r="AA11" s="35"/>
      <c r="AB11" s="35"/>
      <c r="AC11" s="35"/>
      <c r="AD11" s="35"/>
      <c r="AE11" s="40"/>
      <c r="AF11" s="40"/>
      <c r="AG11" s="37"/>
    </row>
    <row r="12" spans="1:33" ht="14.1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4"/>
      <c r="Z12" s="33"/>
      <c r="AA12" s="35"/>
      <c r="AB12" s="35"/>
      <c r="AC12" s="35"/>
      <c r="AD12" s="35"/>
      <c r="AE12" s="40"/>
      <c r="AF12" s="40"/>
      <c r="AG12" s="37"/>
    </row>
    <row r="13" spans="1:33" ht="14.1" customHeight="1" x14ac:dyDescent="0.2">
      <c r="A13" s="1" t="s">
        <v>35</v>
      </c>
      <c r="B13" s="49">
        <v>7.1300000000000002E-2</v>
      </c>
      <c r="C13" s="53">
        <v>7.6600000000000001E-2</v>
      </c>
      <c r="D13" s="53">
        <v>7.0900000000000005E-2</v>
      </c>
      <c r="E13" s="53">
        <v>7.2499999999999995E-2</v>
      </c>
      <c r="F13" s="49">
        <v>6.8099999999999994E-2</v>
      </c>
      <c r="G13" s="53">
        <v>6.59E-2</v>
      </c>
      <c r="H13" s="53">
        <v>7.2300000000000003E-2</v>
      </c>
      <c r="I13" s="53">
        <v>8.9499999999999996E-2</v>
      </c>
      <c r="J13" s="53">
        <v>0.1019</v>
      </c>
      <c r="K13" s="49">
        <v>8.9700000000000002E-2</v>
      </c>
      <c r="L13" s="53">
        <v>8.7599999999999997E-2</v>
      </c>
      <c r="M13" s="53">
        <v>7.9600000000000004E-2</v>
      </c>
      <c r="N13" s="53">
        <v>6.9199999999999998E-2</v>
      </c>
      <c r="O13" s="53">
        <v>7.2700000000000001E-2</v>
      </c>
      <c r="P13" s="49">
        <v>5.0099999999999999E-2</v>
      </c>
      <c r="Q13" s="52">
        <f>P13</f>
        <v>5.0099999999999999E-2</v>
      </c>
      <c r="R13" s="52">
        <f t="shared" ref="R13:T13" si="16">Q13</f>
        <v>5.0099999999999999E-2</v>
      </c>
      <c r="S13" s="52">
        <f t="shared" si="16"/>
        <v>5.0099999999999999E-2</v>
      </c>
      <c r="T13" s="52">
        <f t="shared" si="16"/>
        <v>5.0099999999999999E-2</v>
      </c>
      <c r="U13" s="29"/>
      <c r="Z13" s="33"/>
      <c r="AA13" s="35"/>
      <c r="AB13" s="35"/>
      <c r="AC13" s="35"/>
      <c r="AD13" s="35"/>
      <c r="AE13" s="40"/>
      <c r="AF13" s="40"/>
      <c r="AG13" s="37"/>
    </row>
    <row r="14" spans="1:33" ht="14.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Z14" s="33"/>
      <c r="AA14" s="35"/>
      <c r="AB14" s="35"/>
      <c r="AC14" s="35"/>
      <c r="AD14" s="35"/>
      <c r="AE14" s="40"/>
      <c r="AF14" s="40"/>
      <c r="AG14" s="37"/>
    </row>
    <row r="15" spans="1:33" s="5" customFormat="1" ht="14.1" customHeight="1" x14ac:dyDescent="0.2">
      <c r="A15" s="41" t="s">
        <v>1</v>
      </c>
      <c r="B15" s="41" t="str">
        <f>B3</f>
        <v>FY 01/02</v>
      </c>
      <c r="C15" s="41" t="str">
        <f t="shared" ref="C15:E15" si="17">C3</f>
        <v>FY 02/03</v>
      </c>
      <c r="D15" s="41" t="str">
        <f t="shared" si="17"/>
        <v>FY 03/04</v>
      </c>
      <c r="E15" s="41" t="str">
        <f t="shared" si="17"/>
        <v>FY 04/05</v>
      </c>
      <c r="F15" s="41" t="str">
        <f t="shared" ref="F15:T15" si="18">F3</f>
        <v>FY 05/06</v>
      </c>
      <c r="G15" s="41" t="str">
        <f t="shared" si="18"/>
        <v>FY 06/07</v>
      </c>
      <c r="H15" s="41" t="str">
        <f t="shared" si="18"/>
        <v>FY 07/08</v>
      </c>
      <c r="I15" s="41" t="str">
        <f t="shared" si="18"/>
        <v>FY 08/09</v>
      </c>
      <c r="J15" s="41" t="str">
        <f t="shared" si="18"/>
        <v>FY 09/10</v>
      </c>
      <c r="K15" s="41" t="str">
        <f t="shared" si="18"/>
        <v>FY 10/11</v>
      </c>
      <c r="L15" s="41" t="str">
        <f t="shared" si="18"/>
        <v>FY 11/12</v>
      </c>
      <c r="M15" s="41" t="str">
        <f t="shared" si="18"/>
        <v>FY 12/13</v>
      </c>
      <c r="N15" s="41" t="str">
        <f t="shared" si="18"/>
        <v>FY 13/14</v>
      </c>
      <c r="O15" s="41" t="str">
        <f t="shared" si="18"/>
        <v>FY 14/15</v>
      </c>
      <c r="P15" s="41" t="str">
        <f t="shared" si="18"/>
        <v>FY 15/16</v>
      </c>
      <c r="Q15" s="41" t="str">
        <f t="shared" si="18"/>
        <v>FY 16/17</v>
      </c>
      <c r="R15" s="41" t="str">
        <f t="shared" si="18"/>
        <v>FY 17/18</v>
      </c>
      <c r="S15" s="41" t="str">
        <f t="shared" si="18"/>
        <v>FY 18/19</v>
      </c>
      <c r="T15" s="41" t="str">
        <f t="shared" si="18"/>
        <v>FY 19/20</v>
      </c>
      <c r="U15" s="23"/>
      <c r="Z15" s="33"/>
      <c r="AA15" s="35"/>
      <c r="AB15" s="35"/>
      <c r="AC15" s="35"/>
      <c r="AD15" s="35"/>
      <c r="AE15" s="40"/>
      <c r="AF15" s="40"/>
      <c r="AG15" s="39"/>
    </row>
    <row r="16" spans="1:33" ht="14.1" customHeight="1" x14ac:dyDescent="0.2">
      <c r="A16" s="13" t="s">
        <v>2</v>
      </c>
      <c r="B16" s="9">
        <f>$B$13</f>
        <v>7.1300000000000002E-2</v>
      </c>
      <c r="C16" s="6">
        <f>B17*C$11+C$13*C$10</f>
        <v>7.1577072573169115E-2</v>
      </c>
      <c r="D16" s="6">
        <f t="shared" ref="D16:T24" si="19">C17*D$11+D$13*D$10</f>
        <v>7.1543759247017349E-2</v>
      </c>
      <c r="E16" s="6">
        <f t="shared" si="19"/>
        <v>7.158607918647332E-2</v>
      </c>
      <c r="F16" s="6">
        <f t="shared" si="19"/>
        <v>7.1439490445859885E-2</v>
      </c>
      <c r="G16" s="6">
        <f t="shared" si="19"/>
        <v>7.085821480027743E-2</v>
      </c>
      <c r="H16" s="6">
        <f t="shared" si="19"/>
        <v>7.1009713079199718E-2</v>
      </c>
      <c r="I16" s="6">
        <f t="shared" si="19"/>
        <v>7.3122759338627927E-2</v>
      </c>
      <c r="J16" s="6">
        <f t="shared" si="19"/>
        <v>7.6112274426721305E-2</v>
      </c>
      <c r="K16" s="6">
        <f t="shared" si="19"/>
        <v>7.745558582458853E-2</v>
      </c>
      <c r="L16" s="6">
        <f t="shared" si="19"/>
        <v>8.09145813621681E-2</v>
      </c>
      <c r="M16" s="6">
        <f t="shared" si="19"/>
        <v>7.8561875835244349E-2</v>
      </c>
      <c r="N16" s="6">
        <f t="shared" si="19"/>
        <v>7.8176205868898271E-2</v>
      </c>
      <c r="O16" s="6">
        <f t="shared" si="19"/>
        <v>7.6147056529175416E-2</v>
      </c>
      <c r="P16" s="6">
        <f t="shared" si="19"/>
        <v>7.3045474613556718E-2</v>
      </c>
      <c r="Q16" s="6">
        <f t="shared" si="19"/>
        <v>7.4457576043918366E-2</v>
      </c>
      <c r="R16" s="6">
        <f t="shared" si="19"/>
        <v>8.0130417460551592E-2</v>
      </c>
      <c r="S16" s="6">
        <f t="shared" si="19"/>
        <v>8.4376442011793298E-2</v>
      </c>
      <c r="T16" s="6">
        <f t="shared" si="19"/>
        <v>7.7889831212497179E-2</v>
      </c>
      <c r="U16" s="24"/>
      <c r="Z16" s="33"/>
      <c r="AA16" s="35"/>
      <c r="AB16" s="35"/>
      <c r="AC16" s="35"/>
      <c r="AD16" s="35"/>
      <c r="AE16" s="40"/>
      <c r="AF16" s="40"/>
      <c r="AG16" s="37"/>
    </row>
    <row r="17" spans="1:33" ht="14.1" customHeight="1" x14ac:dyDescent="0.2">
      <c r="A17" s="14" t="s">
        <v>3</v>
      </c>
      <c r="B17" s="10">
        <f t="shared" ref="B17:B25" si="20">$B$13</f>
        <v>7.1300000000000002E-2</v>
      </c>
      <c r="C17" s="7">
        <f t="shared" ref="C17:R24" si="21">B18*C$11+C$13*C$10</f>
        <v>7.1577072573169115E-2</v>
      </c>
      <c r="D17" s="7">
        <f t="shared" si="21"/>
        <v>7.1543759247017349E-2</v>
      </c>
      <c r="E17" s="7">
        <f t="shared" si="21"/>
        <v>7.158607918647332E-2</v>
      </c>
      <c r="F17" s="7">
        <f t="shared" si="21"/>
        <v>7.1439490445859885E-2</v>
      </c>
      <c r="G17" s="7">
        <f t="shared" si="21"/>
        <v>7.085821480027743E-2</v>
      </c>
      <c r="H17" s="7">
        <f t="shared" si="21"/>
        <v>7.1009713079199718E-2</v>
      </c>
      <c r="I17" s="7">
        <f t="shared" si="21"/>
        <v>7.3122759338627927E-2</v>
      </c>
      <c r="J17" s="7">
        <f t="shared" si="21"/>
        <v>7.6112274426721305E-2</v>
      </c>
      <c r="K17" s="7">
        <f t="shared" si="21"/>
        <v>7.996067336420247E-2</v>
      </c>
      <c r="L17" s="7">
        <f t="shared" si="21"/>
        <v>7.8426787527251449E-2</v>
      </c>
      <c r="M17" s="7">
        <f t="shared" si="21"/>
        <v>7.9211771866112557E-2</v>
      </c>
      <c r="N17" s="7">
        <f t="shared" si="21"/>
        <v>7.649965351990029E-2</v>
      </c>
      <c r="O17" s="7">
        <f t="shared" si="21"/>
        <v>7.5353188020337789E-2</v>
      </c>
      <c r="P17" s="7">
        <f t="shared" si="21"/>
        <v>7.5389871744050443E-2</v>
      </c>
      <c r="Q17" s="7">
        <f t="shared" si="21"/>
        <v>8.12383827160435E-2</v>
      </c>
      <c r="R17" s="7">
        <f t="shared" si="21"/>
        <v>8.5453250418461038E-2</v>
      </c>
      <c r="S17" s="7">
        <f t="shared" si="19"/>
        <v>7.8710351904339754E-2</v>
      </c>
      <c r="T17" s="7">
        <f t="shared" si="19"/>
        <v>7.6838560886697063E-2</v>
      </c>
      <c r="U17" s="24"/>
      <c r="Z17" s="33"/>
      <c r="AA17" s="35"/>
      <c r="AB17" s="35"/>
      <c r="AC17" s="35"/>
      <c r="AD17" s="35"/>
      <c r="AE17" s="40"/>
      <c r="AF17" s="40"/>
      <c r="AG17" s="37"/>
    </row>
    <row r="18" spans="1:33" ht="14.1" customHeight="1" x14ac:dyDescent="0.2">
      <c r="A18" s="14" t="s">
        <v>4</v>
      </c>
      <c r="B18" s="10">
        <f t="shared" si="20"/>
        <v>7.1300000000000002E-2</v>
      </c>
      <c r="C18" s="7">
        <f t="shared" si="21"/>
        <v>7.1577072573169115E-2</v>
      </c>
      <c r="D18" s="7">
        <f t="shared" si="19"/>
        <v>7.1543759247017349E-2</v>
      </c>
      <c r="E18" s="7">
        <f t="shared" si="19"/>
        <v>7.158607918647332E-2</v>
      </c>
      <c r="F18" s="7">
        <f t="shared" si="19"/>
        <v>7.1439490445859885E-2</v>
      </c>
      <c r="G18" s="7">
        <f t="shared" si="19"/>
        <v>7.085821480027743E-2</v>
      </c>
      <c r="H18" s="7">
        <f t="shared" si="19"/>
        <v>7.1009713079199718E-2</v>
      </c>
      <c r="I18" s="7">
        <f t="shared" si="19"/>
        <v>7.3122759338627927E-2</v>
      </c>
      <c r="J18" s="7">
        <f t="shared" si="19"/>
        <v>7.8892190357176206E-2</v>
      </c>
      <c r="K18" s="7">
        <f t="shared" si="19"/>
        <v>7.7117909023327172E-2</v>
      </c>
      <c r="L18" s="7">
        <f t="shared" si="19"/>
        <v>7.9161252782266323E-2</v>
      </c>
      <c r="M18" s="7">
        <f t="shared" si="19"/>
        <v>7.7341799197824912E-2</v>
      </c>
      <c r="N18" s="7">
        <f t="shared" si="19"/>
        <v>7.5624580759006382E-2</v>
      </c>
      <c r="O18" s="7">
        <f t="shared" si="19"/>
        <v>7.7933370061798804E-2</v>
      </c>
      <c r="P18" s="7">
        <f t="shared" si="19"/>
        <v>8.2430216429828923E-2</v>
      </c>
      <c r="Q18" s="7">
        <f t="shared" si="19"/>
        <v>8.6757600355780881E-2</v>
      </c>
      <c r="R18" s="7">
        <f t="shared" si="19"/>
        <v>7.9609157779165246E-2</v>
      </c>
      <c r="S18" s="7">
        <f t="shared" si="19"/>
        <v>7.762804184143425E-2</v>
      </c>
      <c r="T18" s="7">
        <f t="shared" si="19"/>
        <v>7.2262291624907146E-2</v>
      </c>
      <c r="U18" s="24"/>
    </row>
    <row r="19" spans="1:33" ht="14.1" customHeight="1" x14ac:dyDescent="0.2">
      <c r="A19" s="14" t="s">
        <v>5</v>
      </c>
      <c r="B19" s="10">
        <f t="shared" si="20"/>
        <v>7.1300000000000002E-2</v>
      </c>
      <c r="C19" s="7">
        <f t="shared" si="21"/>
        <v>7.1577072573169115E-2</v>
      </c>
      <c r="D19" s="7">
        <f t="shared" si="19"/>
        <v>7.1543759247017349E-2</v>
      </c>
      <c r="E19" s="7">
        <f t="shared" si="19"/>
        <v>7.158607918647332E-2</v>
      </c>
      <c r="F19" s="7">
        <f t="shared" si="19"/>
        <v>7.1439490445859885E-2</v>
      </c>
      <c r="G19" s="7">
        <f t="shared" si="19"/>
        <v>7.085821480027743E-2</v>
      </c>
      <c r="H19" s="7">
        <f t="shared" si="19"/>
        <v>7.1009713079199718E-2</v>
      </c>
      <c r="I19" s="7">
        <f t="shared" si="19"/>
        <v>7.6224944892827301E-2</v>
      </c>
      <c r="J19" s="7">
        <f t="shared" si="19"/>
        <v>7.5737551745646392E-2</v>
      </c>
      <c r="K19" s="7">
        <f t="shared" si="19"/>
        <v>7.7957171347746476E-2</v>
      </c>
      <c r="L19" s="7">
        <f t="shared" si="19"/>
        <v>7.7047945595499934E-2</v>
      </c>
      <c r="M19" s="7">
        <f t="shared" si="19"/>
        <v>7.6365771132484384E-2</v>
      </c>
      <c r="N19" s="7">
        <f t="shared" si="19"/>
        <v>7.8468687808845236E-2</v>
      </c>
      <c r="O19" s="7">
        <f t="shared" si="19"/>
        <v>8.5681788914416773E-2</v>
      </c>
      <c r="P19" s="7">
        <f t="shared" si="19"/>
        <v>8.8160684272145684E-2</v>
      </c>
      <c r="Q19" s="7">
        <f t="shared" si="19"/>
        <v>8.0697891280159445E-2</v>
      </c>
      <c r="R19" s="7">
        <f t="shared" si="19"/>
        <v>7.8492846504174874E-2</v>
      </c>
      <c r="S19" s="7">
        <f t="shared" si="19"/>
        <v>7.2916653960462041E-2</v>
      </c>
      <c r="T19" s="7">
        <f t="shared" si="19"/>
        <v>6.5538994675927151E-2</v>
      </c>
      <c r="U19" s="24"/>
    </row>
    <row r="20" spans="1:33" ht="14.1" customHeight="1" x14ac:dyDescent="0.2">
      <c r="A20" s="14" t="s">
        <v>6</v>
      </c>
      <c r="B20" s="10">
        <f t="shared" si="20"/>
        <v>7.1300000000000002E-2</v>
      </c>
      <c r="C20" s="7">
        <f t="shared" si="21"/>
        <v>7.1577072573169115E-2</v>
      </c>
      <c r="D20" s="7">
        <f t="shared" si="19"/>
        <v>7.1543759247017349E-2</v>
      </c>
      <c r="E20" s="7">
        <f t="shared" si="19"/>
        <v>7.158607918647332E-2</v>
      </c>
      <c r="F20" s="7">
        <f t="shared" si="19"/>
        <v>7.1439490445859885E-2</v>
      </c>
      <c r="G20" s="7">
        <f t="shared" si="19"/>
        <v>7.085821480027743E-2</v>
      </c>
      <c r="H20" s="7">
        <f t="shared" si="19"/>
        <v>7.4512152969089113E-2</v>
      </c>
      <c r="I20" s="7">
        <f t="shared" si="19"/>
        <v>7.2704595869968205E-2</v>
      </c>
      <c r="J20" s="7">
        <f t="shared" si="19"/>
        <v>7.6668887943918879E-2</v>
      </c>
      <c r="K20" s="7">
        <f t="shared" si="19"/>
        <v>7.5542327228617021E-2</v>
      </c>
      <c r="L20" s="7">
        <f t="shared" si="19"/>
        <v>7.5944909620723575E-2</v>
      </c>
      <c r="M20" s="7">
        <f t="shared" si="19"/>
        <v>7.9537996832482055E-2</v>
      </c>
      <c r="N20" s="7">
        <f t="shared" si="19"/>
        <v>8.7009686982437079E-2</v>
      </c>
      <c r="O20" s="7">
        <f t="shared" si="19"/>
        <v>9.198859164147935E-2</v>
      </c>
      <c r="P20" s="7">
        <f t="shared" si="19"/>
        <v>8.1869037473941877E-2</v>
      </c>
      <c r="Q20" s="7">
        <f t="shared" si="19"/>
        <v>7.9540393960764996E-2</v>
      </c>
      <c r="R20" s="7">
        <f t="shared" si="19"/>
        <v>7.3633448451214639E-2</v>
      </c>
      <c r="S20" s="7">
        <f t="shared" si="19"/>
        <v>6.5994845396860957E-2</v>
      </c>
      <c r="T20" s="7">
        <f t="shared" si="19"/>
        <v>6.8062679631137907E-2</v>
      </c>
      <c r="U20" s="24"/>
    </row>
    <row r="21" spans="1:33" ht="14.1" customHeight="1" x14ac:dyDescent="0.2">
      <c r="A21" s="14" t="s">
        <v>7</v>
      </c>
      <c r="B21" s="10">
        <f t="shared" si="20"/>
        <v>7.1300000000000002E-2</v>
      </c>
      <c r="C21" s="7">
        <f t="shared" si="21"/>
        <v>7.1577072573169115E-2</v>
      </c>
      <c r="D21" s="7">
        <f t="shared" si="19"/>
        <v>7.1543759247017349E-2</v>
      </c>
      <c r="E21" s="7">
        <f t="shared" si="19"/>
        <v>7.158607918647332E-2</v>
      </c>
      <c r="F21" s="7">
        <f t="shared" si="19"/>
        <v>7.1439490445859885E-2</v>
      </c>
      <c r="G21" s="7">
        <f t="shared" si="19"/>
        <v>7.4771891607160385E-2</v>
      </c>
      <c r="H21" s="7">
        <f t="shared" si="19"/>
        <v>7.0537596763931024E-2</v>
      </c>
      <c r="I21" s="7">
        <f t="shared" si="19"/>
        <v>7.3743899853492292E-2</v>
      </c>
      <c r="J21" s="7">
        <f t="shared" si="19"/>
        <v>7.3989115868022537E-2</v>
      </c>
      <c r="K21" s="7">
        <f t="shared" si="19"/>
        <v>7.4281904724232975E-2</v>
      </c>
      <c r="L21" s="7">
        <f t="shared" si="19"/>
        <v>7.9529928526903049E-2</v>
      </c>
      <c r="M21" s="7">
        <f t="shared" si="19"/>
        <v>8.9064353121941026E-2</v>
      </c>
      <c r="N21" s="7">
        <f t="shared" si="19"/>
        <v>9.39616081297623E-2</v>
      </c>
      <c r="O21" s="7">
        <f t="shared" si="19"/>
        <v>8.5064170062562658E-2</v>
      </c>
      <c r="P21" s="7">
        <f t="shared" si="19"/>
        <v>8.0667236494288294E-2</v>
      </c>
      <c r="Q21" s="7">
        <f t="shared" si="19"/>
        <v>7.4501709548820322E-2</v>
      </c>
      <c r="R21" s="7">
        <f t="shared" si="19"/>
        <v>6.6494188448281963E-2</v>
      </c>
      <c r="S21" s="7">
        <f t="shared" si="19"/>
        <v>6.8593044504734538E-2</v>
      </c>
      <c r="T21" s="7">
        <f t="shared" si="19"/>
        <v>5.0100000000000006E-2</v>
      </c>
      <c r="U21" s="24"/>
    </row>
    <row r="22" spans="1:33" ht="14.1" customHeight="1" x14ac:dyDescent="0.2">
      <c r="A22" s="14" t="s">
        <v>8</v>
      </c>
      <c r="B22" s="10">
        <f t="shared" si="20"/>
        <v>7.1300000000000002E-2</v>
      </c>
      <c r="C22" s="7">
        <f t="shared" si="21"/>
        <v>7.1577072573169115E-2</v>
      </c>
      <c r="D22" s="7">
        <f t="shared" si="19"/>
        <v>7.1543759247017349E-2</v>
      </c>
      <c r="E22" s="7">
        <f t="shared" si="19"/>
        <v>7.158607918647332E-2</v>
      </c>
      <c r="F22" s="7">
        <f t="shared" si="19"/>
        <v>7.5811986627085923E-2</v>
      </c>
      <c r="G22" s="7">
        <f t="shared" si="19"/>
        <v>7.0330665225893013E-2</v>
      </c>
      <c r="H22" s="7">
        <f t="shared" si="19"/>
        <v>7.1710995216737378E-2</v>
      </c>
      <c r="I22" s="7">
        <f t="shared" si="19"/>
        <v>7.0753467613682744E-2</v>
      </c>
      <c r="J22" s="7">
        <f t="shared" si="19"/>
        <v>7.2590414807228054E-2</v>
      </c>
      <c r="K22" s="7">
        <f t="shared" si="19"/>
        <v>7.8378451538045707E-2</v>
      </c>
      <c r="L22" s="7">
        <f t="shared" si="19"/>
        <v>9.029592396182344E-2</v>
      </c>
      <c r="M22" s="7">
        <f t="shared" si="19"/>
        <v>9.6818302794528729E-2</v>
      </c>
      <c r="N22" s="7">
        <f t="shared" si="19"/>
        <v>8.6328892332119697E-2</v>
      </c>
      <c r="O22" s="7">
        <f t="shared" si="19"/>
        <v>8.3741499400336011E-2</v>
      </c>
      <c r="P22" s="7">
        <f t="shared" si="19"/>
        <v>7.5435694476023996E-2</v>
      </c>
      <c r="Q22" s="7">
        <f t="shared" si="19"/>
        <v>6.7099048211438569E-2</v>
      </c>
      <c r="R22" s="7">
        <f t="shared" si="19"/>
        <v>6.9174011040897404E-2</v>
      </c>
      <c r="S22" s="7">
        <f t="shared" si="19"/>
        <v>5.0099999999999999E-2</v>
      </c>
      <c r="T22" s="7">
        <f t="shared" si="19"/>
        <v>5.0099999999999992E-2</v>
      </c>
      <c r="U22" s="24"/>
    </row>
    <row r="23" spans="1:33" ht="14.1" customHeight="1" x14ac:dyDescent="0.2">
      <c r="A23" s="14" t="s">
        <v>9</v>
      </c>
      <c r="B23" s="10">
        <f t="shared" si="20"/>
        <v>7.1300000000000002E-2</v>
      </c>
      <c r="C23" s="7">
        <f t="shared" si="21"/>
        <v>7.1577072573169115E-2</v>
      </c>
      <c r="D23" s="7">
        <f t="shared" si="19"/>
        <v>7.1543759247017349E-2</v>
      </c>
      <c r="E23" s="7">
        <f t="shared" si="19"/>
        <v>7.615050845417895E-2</v>
      </c>
      <c r="F23" s="7">
        <f t="shared" si="19"/>
        <v>7.0850093668040487E-2</v>
      </c>
      <c r="G23" s="7">
        <f t="shared" si="19"/>
        <v>7.1641837566990801E-2</v>
      </c>
      <c r="H23" s="7">
        <f t="shared" si="19"/>
        <v>6.8334727426907049E-2</v>
      </c>
      <c r="I23" s="7">
        <f t="shared" si="19"/>
        <v>6.9192618172912085E-2</v>
      </c>
      <c r="J23" s="7">
        <f t="shared" si="19"/>
        <v>7.7136385982880973E-2</v>
      </c>
      <c r="K23" s="7">
        <f t="shared" si="19"/>
        <v>9.0680591485041484E-2</v>
      </c>
      <c r="L23" s="7">
        <f t="shared" si="19"/>
        <v>9.9058874269492739E-2</v>
      </c>
      <c r="M23" s="7">
        <f t="shared" si="19"/>
        <v>8.8305016624294033E-2</v>
      </c>
      <c r="N23" s="7">
        <f t="shared" si="19"/>
        <v>8.4870926617063511E-2</v>
      </c>
      <c r="O23" s="7">
        <f t="shared" si="19"/>
        <v>7.7983801359717997E-2</v>
      </c>
      <c r="P23" s="7">
        <f t="shared" si="19"/>
        <v>6.7749693395724842E-2</v>
      </c>
      <c r="Q23" s="7">
        <f t="shared" si="19"/>
        <v>6.987774223424309E-2</v>
      </c>
      <c r="R23" s="7">
        <f t="shared" si="19"/>
        <v>5.0100000000000006E-2</v>
      </c>
      <c r="S23" s="7">
        <f t="shared" si="19"/>
        <v>5.0099999999999992E-2</v>
      </c>
      <c r="T23" s="7">
        <f t="shared" si="19"/>
        <v>5.0099999999999992E-2</v>
      </c>
      <c r="U23" s="24"/>
    </row>
    <row r="24" spans="1:33" ht="14.1" customHeight="1" x14ac:dyDescent="0.2">
      <c r="A24" s="14" t="s">
        <v>10</v>
      </c>
      <c r="B24" s="10">
        <f t="shared" si="20"/>
        <v>7.1300000000000002E-2</v>
      </c>
      <c r="C24" s="7">
        <f t="shared" si="21"/>
        <v>7.1577072573169115E-2</v>
      </c>
      <c r="D24" s="7">
        <f t="shared" si="19"/>
        <v>7.6319548588157524E-2</v>
      </c>
      <c r="E24" s="7">
        <f t="shared" si="19"/>
        <v>7.0970810518081726E-2</v>
      </c>
      <c r="F24" s="7">
        <f t="shared" si="19"/>
        <v>7.2314981122287222E-2</v>
      </c>
      <c r="G24" s="7">
        <f t="shared" si="19"/>
        <v>6.7869147282989317E-2</v>
      </c>
      <c r="H24" s="7">
        <f t="shared" si="19"/>
        <v>6.6572491980975562E-2</v>
      </c>
      <c r="I24" s="7">
        <f t="shared" si="19"/>
        <v>7.4265593926034781E-2</v>
      </c>
      <c r="J24" s="7">
        <f t="shared" si="19"/>
        <v>9.0788170312385702E-2</v>
      </c>
      <c r="K24" s="7">
        <f t="shared" si="19"/>
        <v>0.10069388209854568</v>
      </c>
      <c r="L24" s="7">
        <f t="shared" si="19"/>
        <v>8.9437777046167802E-2</v>
      </c>
      <c r="M24" s="7">
        <f t="shared" si="19"/>
        <v>8.6678848470293376E-2</v>
      </c>
      <c r="N24" s="7">
        <f t="shared" si="19"/>
        <v>7.8524277688799327E-2</v>
      </c>
      <c r="O24" s="7">
        <f t="shared" si="19"/>
        <v>6.9524790000212819E-2</v>
      </c>
      <c r="P24" s="7">
        <f t="shared" si="19"/>
        <v>7.0634743013387083E-2</v>
      </c>
      <c r="Q24" s="7">
        <f t="shared" si="19"/>
        <v>5.0100000000000006E-2</v>
      </c>
      <c r="R24" s="7">
        <f t="shared" si="19"/>
        <v>5.0099999999999999E-2</v>
      </c>
      <c r="S24" s="7">
        <f t="shared" si="19"/>
        <v>5.0099999999999992E-2</v>
      </c>
      <c r="T24" s="7">
        <f t="shared" si="19"/>
        <v>5.0100000000000006E-2</v>
      </c>
      <c r="U24" s="24"/>
    </row>
    <row r="25" spans="1:33" ht="14.1" customHeight="1" x14ac:dyDescent="0.2">
      <c r="A25" s="15" t="s">
        <v>24</v>
      </c>
      <c r="B25" s="11">
        <f t="shared" si="20"/>
        <v>7.1300000000000002E-2</v>
      </c>
      <c r="C25" s="8">
        <f>C13</f>
        <v>7.6600000000000001E-2</v>
      </c>
      <c r="D25" s="8">
        <f t="shared" ref="D25:T25" si="22">D13</f>
        <v>7.0900000000000005E-2</v>
      </c>
      <c r="E25" s="8">
        <f t="shared" si="22"/>
        <v>7.2499999999999995E-2</v>
      </c>
      <c r="F25" s="8">
        <f t="shared" si="22"/>
        <v>6.8099999999999994E-2</v>
      </c>
      <c r="G25" s="8">
        <f t="shared" si="22"/>
        <v>6.59E-2</v>
      </c>
      <c r="H25" s="8">
        <f t="shared" si="22"/>
        <v>7.2300000000000003E-2</v>
      </c>
      <c r="I25" s="8">
        <f t="shared" si="22"/>
        <v>8.9499999999999996E-2</v>
      </c>
      <c r="J25" s="8">
        <f t="shared" si="22"/>
        <v>0.1019</v>
      </c>
      <c r="K25" s="8">
        <f t="shared" si="22"/>
        <v>8.9700000000000002E-2</v>
      </c>
      <c r="L25" s="8">
        <f t="shared" si="22"/>
        <v>8.7599999999999997E-2</v>
      </c>
      <c r="M25" s="8">
        <f t="shared" si="22"/>
        <v>7.9600000000000004E-2</v>
      </c>
      <c r="N25" s="8">
        <f t="shared" si="22"/>
        <v>6.9199999999999998E-2</v>
      </c>
      <c r="O25" s="8">
        <f t="shared" si="22"/>
        <v>7.2700000000000001E-2</v>
      </c>
      <c r="P25" s="8">
        <f t="shared" si="22"/>
        <v>5.0099999999999999E-2</v>
      </c>
      <c r="Q25" s="8">
        <f t="shared" si="22"/>
        <v>5.0099999999999999E-2</v>
      </c>
      <c r="R25" s="8">
        <f t="shared" si="22"/>
        <v>5.0099999999999999E-2</v>
      </c>
      <c r="S25" s="8">
        <f t="shared" si="22"/>
        <v>5.0099999999999999E-2</v>
      </c>
      <c r="T25" s="8">
        <f t="shared" si="22"/>
        <v>5.0099999999999999E-2</v>
      </c>
      <c r="U25" s="25"/>
    </row>
    <row r="26" spans="1:33" ht="14.1" customHeight="1" x14ac:dyDescent="0.2">
      <c r="A26" s="16" t="s">
        <v>36</v>
      </c>
      <c r="B26" s="17">
        <f>AVERAGE(B16:B25)</f>
        <v>7.1300000000000016E-2</v>
      </c>
      <c r="C26" s="17">
        <f>AVERAGE(C16:C25)</f>
        <v>7.2079365315852212E-2</v>
      </c>
      <c r="D26" s="17">
        <f t="shared" ref="D26:Q26" si="23">AVERAGE(D16:D25)</f>
        <v>7.1956962256429627E-2</v>
      </c>
      <c r="E26" s="17">
        <f t="shared" si="23"/>
        <v>7.2072387327757392E-2</v>
      </c>
      <c r="F26" s="17">
        <f t="shared" si="23"/>
        <v>7.1571400409257288E-2</v>
      </c>
      <c r="G26" s="17">
        <f t="shared" si="23"/>
        <v>7.0480461568442065E-2</v>
      </c>
      <c r="H26" s="17">
        <f t="shared" si="23"/>
        <v>7.080068166744391E-2</v>
      </c>
      <c r="I26" s="17">
        <f t="shared" si="23"/>
        <v>7.4575339834480128E-2</v>
      </c>
      <c r="J26" s="17">
        <f t="shared" si="23"/>
        <v>7.9992726587070143E-2</v>
      </c>
      <c r="K26" s="17">
        <f t="shared" si="23"/>
        <v>8.2176849663434748E-2</v>
      </c>
      <c r="L26" s="17">
        <f t="shared" si="23"/>
        <v>8.3741798069229642E-2</v>
      </c>
      <c r="M26" s="17">
        <f t="shared" si="23"/>
        <v>8.3148573587520549E-2</v>
      </c>
      <c r="N26" s="17">
        <f t="shared" si="23"/>
        <v>8.086645197068322E-2</v>
      </c>
      <c r="O26" s="17">
        <f t="shared" si="23"/>
        <v>7.961182559900376E-2</v>
      </c>
      <c r="P26" s="17">
        <f t="shared" si="23"/>
        <v>7.4548265191294802E-2</v>
      </c>
      <c r="Q26" s="17">
        <f t="shared" si="23"/>
        <v>7.1437034435116925E-2</v>
      </c>
      <c r="R26" s="17">
        <f t="shared" ref="R26:T26" si="24">AVERAGE(R16:R25)</f>
        <v>6.8328732010274701E-2</v>
      </c>
      <c r="S26" s="17">
        <f t="shared" si="24"/>
        <v>6.486193796196249E-2</v>
      </c>
      <c r="T26" s="22">
        <f t="shared" si="24"/>
        <v>6.1109235803116654E-2</v>
      </c>
      <c r="U26" s="26"/>
    </row>
    <row r="27" spans="1:33" ht="14.1" customHeight="1" x14ac:dyDescent="0.2">
      <c r="U27" s="4"/>
    </row>
    <row r="28" spans="1:33" ht="14.1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</row>
    <row r="29" spans="1:33" ht="14.1" customHeight="1" x14ac:dyDescent="0.2">
      <c r="A29" s="41" t="s">
        <v>1</v>
      </c>
      <c r="B29" s="41" t="str">
        <f>B15</f>
        <v>FY 01/02</v>
      </c>
      <c r="C29" s="41" t="str">
        <f t="shared" ref="C29:F29" si="25">C15</f>
        <v>FY 02/03</v>
      </c>
      <c r="D29" s="41" t="str">
        <f t="shared" si="25"/>
        <v>FY 03/04</v>
      </c>
      <c r="E29" s="41" t="str">
        <f t="shared" si="25"/>
        <v>FY 04/05</v>
      </c>
      <c r="F29" s="41" t="str">
        <f t="shared" si="25"/>
        <v>FY 05/06</v>
      </c>
      <c r="G29" s="41" t="str">
        <f t="shared" ref="G29:T29" si="26">G15</f>
        <v>FY 06/07</v>
      </c>
      <c r="H29" s="41" t="str">
        <f t="shared" si="26"/>
        <v>FY 07/08</v>
      </c>
      <c r="I29" s="41" t="str">
        <f t="shared" si="26"/>
        <v>FY 08/09</v>
      </c>
      <c r="J29" s="41" t="str">
        <f t="shared" si="26"/>
        <v>FY 09/10</v>
      </c>
      <c r="K29" s="41" t="str">
        <f t="shared" si="26"/>
        <v>FY 10/11</v>
      </c>
      <c r="L29" s="41" t="str">
        <f t="shared" si="26"/>
        <v>FY 11/12</v>
      </c>
      <c r="M29" s="41" t="str">
        <f t="shared" si="26"/>
        <v>FY 12/13</v>
      </c>
      <c r="N29" s="41" t="str">
        <f t="shared" si="26"/>
        <v>FY 13/14</v>
      </c>
      <c r="O29" s="41" t="str">
        <f t="shared" si="26"/>
        <v>FY 14/15</v>
      </c>
      <c r="P29" s="41" t="str">
        <f t="shared" si="26"/>
        <v>FY 15/16</v>
      </c>
      <c r="Q29" s="41" t="str">
        <f t="shared" si="26"/>
        <v>FY 16/17</v>
      </c>
      <c r="R29" s="41" t="str">
        <f t="shared" si="26"/>
        <v>FY 17/18</v>
      </c>
      <c r="S29" s="41" t="str">
        <f t="shared" si="26"/>
        <v>FY 18/19</v>
      </c>
      <c r="T29" s="41" t="str">
        <f t="shared" si="26"/>
        <v>FY 19/20</v>
      </c>
      <c r="U29" s="23"/>
    </row>
    <row r="30" spans="1:33" ht="14.1" customHeight="1" x14ac:dyDescent="0.2">
      <c r="A30" s="13" t="s">
        <v>2</v>
      </c>
      <c r="B30" s="9">
        <f>$B$13</f>
        <v>7.1300000000000002E-2</v>
      </c>
      <c r="C30" s="6">
        <f>B31</f>
        <v>7.1300000000000002E-2</v>
      </c>
      <c r="D30" s="6">
        <f t="shared" ref="D30:T38" si="27">C31</f>
        <v>7.1300000000000002E-2</v>
      </c>
      <c r="E30" s="6">
        <f t="shared" si="27"/>
        <v>7.1300000000000002E-2</v>
      </c>
      <c r="F30" s="6">
        <f t="shared" si="27"/>
        <v>7.1300000000000002E-2</v>
      </c>
      <c r="G30" s="6">
        <f t="shared" si="27"/>
        <v>7.1300000000000002E-2</v>
      </c>
      <c r="H30" s="6">
        <f t="shared" si="27"/>
        <v>7.1300000000000002E-2</v>
      </c>
      <c r="I30" s="6">
        <f t="shared" si="27"/>
        <v>7.1300000000000002E-2</v>
      </c>
      <c r="J30" s="6">
        <f t="shared" si="27"/>
        <v>7.1300000000000002E-2</v>
      </c>
      <c r="K30" s="6">
        <f t="shared" si="27"/>
        <v>7.1300000000000002E-2</v>
      </c>
      <c r="L30" s="6">
        <f t="shared" si="27"/>
        <v>7.6600000000000001E-2</v>
      </c>
      <c r="M30" s="6">
        <f t="shared" si="27"/>
        <v>7.0900000000000005E-2</v>
      </c>
      <c r="N30" s="6">
        <f t="shared" si="27"/>
        <v>7.2499999999999995E-2</v>
      </c>
      <c r="O30" s="6">
        <f t="shared" si="27"/>
        <v>6.8099999999999994E-2</v>
      </c>
      <c r="P30" s="6">
        <f t="shared" si="27"/>
        <v>6.59E-2</v>
      </c>
      <c r="Q30" s="6">
        <f t="shared" si="27"/>
        <v>7.2300000000000003E-2</v>
      </c>
      <c r="R30" s="6">
        <f t="shared" si="27"/>
        <v>8.9499999999999996E-2</v>
      </c>
      <c r="S30" s="6">
        <f t="shared" si="27"/>
        <v>0.1019</v>
      </c>
      <c r="T30" s="6">
        <f t="shared" si="27"/>
        <v>8.9700000000000002E-2</v>
      </c>
      <c r="U30" s="24"/>
    </row>
    <row r="31" spans="1:33" ht="14.1" customHeight="1" x14ac:dyDescent="0.2">
      <c r="A31" s="14" t="s">
        <v>3</v>
      </c>
      <c r="B31" s="10">
        <f t="shared" ref="B31:B39" si="28">$B$13</f>
        <v>7.1300000000000002E-2</v>
      </c>
      <c r="C31" s="7">
        <f t="shared" ref="C31:R38" si="29">B32</f>
        <v>7.1300000000000002E-2</v>
      </c>
      <c r="D31" s="7">
        <f t="shared" si="29"/>
        <v>7.1300000000000002E-2</v>
      </c>
      <c r="E31" s="7">
        <f t="shared" si="29"/>
        <v>7.1300000000000002E-2</v>
      </c>
      <c r="F31" s="7">
        <f t="shared" si="29"/>
        <v>7.1300000000000002E-2</v>
      </c>
      <c r="G31" s="7">
        <f t="shared" si="29"/>
        <v>7.1300000000000002E-2</v>
      </c>
      <c r="H31" s="7">
        <f t="shared" si="29"/>
        <v>7.1300000000000002E-2</v>
      </c>
      <c r="I31" s="7">
        <f t="shared" si="29"/>
        <v>7.1300000000000002E-2</v>
      </c>
      <c r="J31" s="7">
        <f t="shared" si="29"/>
        <v>7.1300000000000002E-2</v>
      </c>
      <c r="K31" s="7">
        <f t="shared" si="29"/>
        <v>7.6600000000000001E-2</v>
      </c>
      <c r="L31" s="7">
        <f t="shared" si="29"/>
        <v>7.0900000000000005E-2</v>
      </c>
      <c r="M31" s="7">
        <f t="shared" si="29"/>
        <v>7.2499999999999995E-2</v>
      </c>
      <c r="N31" s="7">
        <f t="shared" si="29"/>
        <v>6.8099999999999994E-2</v>
      </c>
      <c r="O31" s="7">
        <f t="shared" si="29"/>
        <v>6.59E-2</v>
      </c>
      <c r="P31" s="7">
        <f t="shared" si="29"/>
        <v>7.2300000000000003E-2</v>
      </c>
      <c r="Q31" s="7">
        <f t="shared" si="29"/>
        <v>8.9499999999999996E-2</v>
      </c>
      <c r="R31" s="7">
        <f t="shared" si="29"/>
        <v>0.1019</v>
      </c>
      <c r="S31" s="7">
        <f t="shared" si="27"/>
        <v>8.9700000000000002E-2</v>
      </c>
      <c r="T31" s="7">
        <f t="shared" si="27"/>
        <v>8.7599999999999997E-2</v>
      </c>
      <c r="U31" s="24"/>
    </row>
    <row r="32" spans="1:33" ht="14.1" customHeight="1" x14ac:dyDescent="0.2">
      <c r="A32" s="14" t="s">
        <v>4</v>
      </c>
      <c r="B32" s="10">
        <f t="shared" si="28"/>
        <v>7.1300000000000002E-2</v>
      </c>
      <c r="C32" s="7">
        <f t="shared" si="29"/>
        <v>7.1300000000000002E-2</v>
      </c>
      <c r="D32" s="7">
        <f t="shared" si="29"/>
        <v>7.1300000000000002E-2</v>
      </c>
      <c r="E32" s="7">
        <f t="shared" si="29"/>
        <v>7.1300000000000002E-2</v>
      </c>
      <c r="F32" s="7">
        <f t="shared" si="29"/>
        <v>7.1300000000000002E-2</v>
      </c>
      <c r="G32" s="7">
        <f t="shared" si="29"/>
        <v>7.1300000000000002E-2</v>
      </c>
      <c r="H32" s="7">
        <f t="shared" si="29"/>
        <v>7.1300000000000002E-2</v>
      </c>
      <c r="I32" s="7">
        <f t="shared" si="29"/>
        <v>7.1300000000000002E-2</v>
      </c>
      <c r="J32" s="7">
        <f t="shared" si="29"/>
        <v>7.6600000000000001E-2</v>
      </c>
      <c r="K32" s="7">
        <f t="shared" si="29"/>
        <v>7.0900000000000005E-2</v>
      </c>
      <c r="L32" s="7">
        <f t="shared" si="29"/>
        <v>7.2499999999999995E-2</v>
      </c>
      <c r="M32" s="7">
        <f t="shared" si="29"/>
        <v>6.8099999999999994E-2</v>
      </c>
      <c r="N32" s="7">
        <f t="shared" si="29"/>
        <v>6.59E-2</v>
      </c>
      <c r="O32" s="7">
        <f t="shared" si="29"/>
        <v>7.2300000000000003E-2</v>
      </c>
      <c r="P32" s="7">
        <f t="shared" si="27"/>
        <v>8.9499999999999996E-2</v>
      </c>
      <c r="Q32" s="7">
        <f t="shared" si="27"/>
        <v>0.1019</v>
      </c>
      <c r="R32" s="7">
        <f t="shared" si="27"/>
        <v>8.9700000000000002E-2</v>
      </c>
      <c r="S32" s="7">
        <f t="shared" si="27"/>
        <v>8.7599999999999997E-2</v>
      </c>
      <c r="T32" s="7">
        <f t="shared" si="27"/>
        <v>7.9600000000000004E-2</v>
      </c>
      <c r="U32" s="24"/>
    </row>
    <row r="33" spans="1:21" ht="14.1" customHeight="1" x14ac:dyDescent="0.2">
      <c r="A33" s="14" t="s">
        <v>5</v>
      </c>
      <c r="B33" s="10">
        <f t="shared" si="28"/>
        <v>7.1300000000000002E-2</v>
      </c>
      <c r="C33" s="7">
        <f t="shared" si="29"/>
        <v>7.1300000000000002E-2</v>
      </c>
      <c r="D33" s="7">
        <f t="shared" si="29"/>
        <v>7.1300000000000002E-2</v>
      </c>
      <c r="E33" s="7">
        <f t="shared" si="29"/>
        <v>7.1300000000000002E-2</v>
      </c>
      <c r="F33" s="7">
        <f t="shared" si="29"/>
        <v>7.1300000000000002E-2</v>
      </c>
      <c r="G33" s="7">
        <f t="shared" si="29"/>
        <v>7.1300000000000002E-2</v>
      </c>
      <c r="H33" s="7">
        <f t="shared" si="29"/>
        <v>7.1300000000000002E-2</v>
      </c>
      <c r="I33" s="7">
        <f t="shared" si="29"/>
        <v>7.6600000000000001E-2</v>
      </c>
      <c r="J33" s="7">
        <f t="shared" si="29"/>
        <v>7.0900000000000005E-2</v>
      </c>
      <c r="K33" s="7">
        <f t="shared" si="29"/>
        <v>7.2499999999999995E-2</v>
      </c>
      <c r="L33" s="7">
        <f t="shared" si="29"/>
        <v>6.8099999999999994E-2</v>
      </c>
      <c r="M33" s="7">
        <f t="shared" si="29"/>
        <v>6.59E-2</v>
      </c>
      <c r="N33" s="7">
        <f t="shared" si="29"/>
        <v>7.2300000000000003E-2</v>
      </c>
      <c r="O33" s="7">
        <f t="shared" si="29"/>
        <v>8.9499999999999996E-2</v>
      </c>
      <c r="P33" s="7">
        <f t="shared" si="27"/>
        <v>0.1019</v>
      </c>
      <c r="Q33" s="7">
        <f t="shared" si="27"/>
        <v>8.9700000000000002E-2</v>
      </c>
      <c r="R33" s="7">
        <f t="shared" si="27"/>
        <v>8.7599999999999997E-2</v>
      </c>
      <c r="S33" s="7">
        <f t="shared" si="27"/>
        <v>7.9600000000000004E-2</v>
      </c>
      <c r="T33" s="7">
        <f t="shared" si="27"/>
        <v>6.9199999999999998E-2</v>
      </c>
      <c r="U33" s="24"/>
    </row>
    <row r="34" spans="1:21" ht="14.1" customHeight="1" x14ac:dyDescent="0.2">
      <c r="A34" s="14" t="s">
        <v>6</v>
      </c>
      <c r="B34" s="10">
        <f t="shared" si="28"/>
        <v>7.1300000000000002E-2</v>
      </c>
      <c r="C34" s="7">
        <f t="shared" si="29"/>
        <v>7.1300000000000002E-2</v>
      </c>
      <c r="D34" s="7">
        <f t="shared" si="29"/>
        <v>7.1300000000000002E-2</v>
      </c>
      <c r="E34" s="7">
        <f t="shared" si="29"/>
        <v>7.1300000000000002E-2</v>
      </c>
      <c r="F34" s="7">
        <f t="shared" si="29"/>
        <v>7.1300000000000002E-2</v>
      </c>
      <c r="G34" s="7">
        <f t="shared" si="29"/>
        <v>7.1300000000000002E-2</v>
      </c>
      <c r="H34" s="7">
        <f t="shared" si="29"/>
        <v>7.6600000000000001E-2</v>
      </c>
      <c r="I34" s="7">
        <f t="shared" si="29"/>
        <v>7.0900000000000005E-2</v>
      </c>
      <c r="J34" s="7">
        <f t="shared" si="29"/>
        <v>7.2499999999999995E-2</v>
      </c>
      <c r="K34" s="7">
        <f t="shared" si="29"/>
        <v>6.8099999999999994E-2</v>
      </c>
      <c r="L34" s="7">
        <f t="shared" si="29"/>
        <v>6.59E-2</v>
      </c>
      <c r="M34" s="7">
        <f t="shared" si="29"/>
        <v>7.2300000000000003E-2</v>
      </c>
      <c r="N34" s="7">
        <f t="shared" si="29"/>
        <v>8.9499999999999996E-2</v>
      </c>
      <c r="O34" s="7">
        <f t="shared" si="29"/>
        <v>0.1019</v>
      </c>
      <c r="P34" s="7">
        <f t="shared" si="27"/>
        <v>8.9700000000000002E-2</v>
      </c>
      <c r="Q34" s="7">
        <f t="shared" si="27"/>
        <v>8.7599999999999997E-2</v>
      </c>
      <c r="R34" s="7">
        <f t="shared" si="27"/>
        <v>7.9600000000000004E-2</v>
      </c>
      <c r="S34" s="7">
        <f t="shared" si="27"/>
        <v>6.9199999999999998E-2</v>
      </c>
      <c r="T34" s="7">
        <f t="shared" si="27"/>
        <v>7.2700000000000001E-2</v>
      </c>
      <c r="U34" s="24"/>
    </row>
    <row r="35" spans="1:21" ht="14.1" customHeight="1" x14ac:dyDescent="0.2">
      <c r="A35" s="14" t="s">
        <v>7</v>
      </c>
      <c r="B35" s="10">
        <f t="shared" si="28"/>
        <v>7.1300000000000002E-2</v>
      </c>
      <c r="C35" s="7">
        <f t="shared" si="29"/>
        <v>7.1300000000000002E-2</v>
      </c>
      <c r="D35" s="7">
        <f t="shared" si="29"/>
        <v>7.1300000000000002E-2</v>
      </c>
      <c r="E35" s="7">
        <f t="shared" si="29"/>
        <v>7.1300000000000002E-2</v>
      </c>
      <c r="F35" s="7">
        <f t="shared" si="29"/>
        <v>7.1300000000000002E-2</v>
      </c>
      <c r="G35" s="7">
        <f t="shared" si="29"/>
        <v>7.6600000000000001E-2</v>
      </c>
      <c r="H35" s="7">
        <f t="shared" si="29"/>
        <v>7.0900000000000005E-2</v>
      </c>
      <c r="I35" s="7">
        <f t="shared" si="29"/>
        <v>7.2499999999999995E-2</v>
      </c>
      <c r="J35" s="7">
        <f t="shared" si="29"/>
        <v>6.8099999999999994E-2</v>
      </c>
      <c r="K35" s="7">
        <f t="shared" si="29"/>
        <v>6.59E-2</v>
      </c>
      <c r="L35" s="7">
        <f t="shared" si="29"/>
        <v>7.2300000000000003E-2</v>
      </c>
      <c r="M35" s="7">
        <f t="shared" si="29"/>
        <v>8.9499999999999996E-2</v>
      </c>
      <c r="N35" s="7">
        <f t="shared" si="29"/>
        <v>0.1019</v>
      </c>
      <c r="O35" s="7">
        <f t="shared" si="29"/>
        <v>8.9700000000000002E-2</v>
      </c>
      <c r="P35" s="7">
        <f t="shared" si="27"/>
        <v>8.7599999999999997E-2</v>
      </c>
      <c r="Q35" s="7">
        <f t="shared" si="27"/>
        <v>7.9600000000000004E-2</v>
      </c>
      <c r="R35" s="7">
        <f t="shared" si="27"/>
        <v>6.9199999999999998E-2</v>
      </c>
      <c r="S35" s="7">
        <f t="shared" si="27"/>
        <v>7.2700000000000001E-2</v>
      </c>
      <c r="T35" s="7">
        <f t="shared" si="27"/>
        <v>5.0099999999999999E-2</v>
      </c>
      <c r="U35" s="24"/>
    </row>
    <row r="36" spans="1:21" ht="14.1" customHeight="1" x14ac:dyDescent="0.2">
      <c r="A36" s="14" t="s">
        <v>8</v>
      </c>
      <c r="B36" s="10">
        <f t="shared" si="28"/>
        <v>7.1300000000000002E-2</v>
      </c>
      <c r="C36" s="7">
        <f t="shared" si="29"/>
        <v>7.1300000000000002E-2</v>
      </c>
      <c r="D36" s="7">
        <f t="shared" si="29"/>
        <v>7.1300000000000002E-2</v>
      </c>
      <c r="E36" s="7">
        <f t="shared" si="29"/>
        <v>7.1300000000000002E-2</v>
      </c>
      <c r="F36" s="7">
        <f t="shared" si="29"/>
        <v>7.6600000000000001E-2</v>
      </c>
      <c r="G36" s="7">
        <f t="shared" si="29"/>
        <v>7.0900000000000005E-2</v>
      </c>
      <c r="H36" s="7">
        <f t="shared" si="29"/>
        <v>7.2499999999999995E-2</v>
      </c>
      <c r="I36" s="7">
        <f t="shared" si="29"/>
        <v>6.8099999999999994E-2</v>
      </c>
      <c r="J36" s="7">
        <f t="shared" si="29"/>
        <v>6.59E-2</v>
      </c>
      <c r="K36" s="7">
        <f t="shared" si="29"/>
        <v>7.2300000000000003E-2</v>
      </c>
      <c r="L36" s="7">
        <f t="shared" si="29"/>
        <v>8.9499999999999996E-2</v>
      </c>
      <c r="M36" s="7">
        <f t="shared" si="29"/>
        <v>0.1019</v>
      </c>
      <c r="N36" s="7">
        <f t="shared" si="29"/>
        <v>8.9700000000000002E-2</v>
      </c>
      <c r="O36" s="7">
        <f t="shared" si="29"/>
        <v>8.7599999999999997E-2</v>
      </c>
      <c r="P36" s="7">
        <f t="shared" si="27"/>
        <v>7.9600000000000004E-2</v>
      </c>
      <c r="Q36" s="7">
        <f t="shared" si="27"/>
        <v>6.9199999999999998E-2</v>
      </c>
      <c r="R36" s="7">
        <f t="shared" si="27"/>
        <v>7.2700000000000001E-2</v>
      </c>
      <c r="S36" s="7">
        <f t="shared" si="27"/>
        <v>5.0099999999999999E-2</v>
      </c>
      <c r="T36" s="7">
        <f t="shared" si="27"/>
        <v>5.0099999999999999E-2</v>
      </c>
      <c r="U36" s="24"/>
    </row>
    <row r="37" spans="1:21" ht="14.1" customHeight="1" x14ac:dyDescent="0.2">
      <c r="A37" s="14" t="s">
        <v>9</v>
      </c>
      <c r="B37" s="10">
        <f t="shared" si="28"/>
        <v>7.1300000000000002E-2</v>
      </c>
      <c r="C37" s="7">
        <f t="shared" si="29"/>
        <v>7.1300000000000002E-2</v>
      </c>
      <c r="D37" s="7">
        <f t="shared" si="29"/>
        <v>7.1300000000000002E-2</v>
      </c>
      <c r="E37" s="7">
        <f t="shared" si="29"/>
        <v>7.6600000000000001E-2</v>
      </c>
      <c r="F37" s="7">
        <f t="shared" si="29"/>
        <v>7.0900000000000005E-2</v>
      </c>
      <c r="G37" s="7">
        <f t="shared" si="29"/>
        <v>7.2499999999999995E-2</v>
      </c>
      <c r="H37" s="7">
        <f t="shared" si="29"/>
        <v>6.8099999999999994E-2</v>
      </c>
      <c r="I37" s="7">
        <f t="shared" si="29"/>
        <v>6.59E-2</v>
      </c>
      <c r="J37" s="7">
        <f t="shared" si="29"/>
        <v>7.2300000000000003E-2</v>
      </c>
      <c r="K37" s="7">
        <f t="shared" si="29"/>
        <v>8.9499999999999996E-2</v>
      </c>
      <c r="L37" s="7">
        <f t="shared" si="29"/>
        <v>0.1019</v>
      </c>
      <c r="M37" s="7">
        <f t="shared" si="29"/>
        <v>8.9700000000000002E-2</v>
      </c>
      <c r="N37" s="7">
        <f t="shared" si="29"/>
        <v>8.7599999999999997E-2</v>
      </c>
      <c r="O37" s="7">
        <f t="shared" si="29"/>
        <v>7.9600000000000004E-2</v>
      </c>
      <c r="P37" s="7">
        <f t="shared" si="27"/>
        <v>6.9199999999999998E-2</v>
      </c>
      <c r="Q37" s="7">
        <f t="shared" si="27"/>
        <v>7.2700000000000001E-2</v>
      </c>
      <c r="R37" s="7">
        <f t="shared" si="27"/>
        <v>5.0099999999999999E-2</v>
      </c>
      <c r="S37" s="7">
        <f t="shared" si="27"/>
        <v>5.0099999999999999E-2</v>
      </c>
      <c r="T37" s="7">
        <f t="shared" si="27"/>
        <v>5.0099999999999999E-2</v>
      </c>
      <c r="U37" s="24"/>
    </row>
    <row r="38" spans="1:21" ht="14.1" customHeight="1" x14ac:dyDescent="0.2">
      <c r="A38" s="14" t="s">
        <v>10</v>
      </c>
      <c r="B38" s="10">
        <f t="shared" si="28"/>
        <v>7.1300000000000002E-2</v>
      </c>
      <c r="C38" s="7">
        <f t="shared" si="29"/>
        <v>7.1300000000000002E-2</v>
      </c>
      <c r="D38" s="7">
        <f t="shared" si="29"/>
        <v>7.6600000000000001E-2</v>
      </c>
      <c r="E38" s="7">
        <f t="shared" si="29"/>
        <v>7.0900000000000005E-2</v>
      </c>
      <c r="F38" s="7">
        <f t="shared" si="29"/>
        <v>7.2499999999999995E-2</v>
      </c>
      <c r="G38" s="7">
        <f t="shared" si="29"/>
        <v>6.8099999999999994E-2</v>
      </c>
      <c r="H38" s="7">
        <f t="shared" si="29"/>
        <v>6.59E-2</v>
      </c>
      <c r="I38" s="7">
        <f t="shared" si="29"/>
        <v>7.2300000000000003E-2</v>
      </c>
      <c r="J38" s="7">
        <f t="shared" si="29"/>
        <v>8.9499999999999996E-2</v>
      </c>
      <c r="K38" s="7">
        <f t="shared" si="29"/>
        <v>0.1019</v>
      </c>
      <c r="L38" s="7">
        <f t="shared" si="29"/>
        <v>8.9700000000000002E-2</v>
      </c>
      <c r="M38" s="7">
        <f t="shared" si="29"/>
        <v>8.7599999999999997E-2</v>
      </c>
      <c r="N38" s="7">
        <f t="shared" si="29"/>
        <v>7.9600000000000004E-2</v>
      </c>
      <c r="O38" s="7">
        <f t="shared" si="29"/>
        <v>6.9199999999999998E-2</v>
      </c>
      <c r="P38" s="7">
        <f t="shared" si="27"/>
        <v>7.2700000000000001E-2</v>
      </c>
      <c r="Q38" s="7">
        <f t="shared" si="27"/>
        <v>5.0099999999999999E-2</v>
      </c>
      <c r="R38" s="7">
        <f t="shared" si="27"/>
        <v>5.0099999999999999E-2</v>
      </c>
      <c r="S38" s="7">
        <f t="shared" si="27"/>
        <v>5.0099999999999999E-2</v>
      </c>
      <c r="T38" s="7">
        <f t="shared" si="27"/>
        <v>5.0099999999999999E-2</v>
      </c>
      <c r="U38" s="24"/>
    </row>
    <row r="39" spans="1:21" ht="14.1" customHeight="1" x14ac:dyDescent="0.2">
      <c r="A39" s="15" t="s">
        <v>24</v>
      </c>
      <c r="B39" s="11">
        <f t="shared" si="28"/>
        <v>7.1300000000000002E-2</v>
      </c>
      <c r="C39" s="8">
        <f>C13</f>
        <v>7.6600000000000001E-2</v>
      </c>
      <c r="D39" s="8">
        <f t="shared" ref="D39:O39" si="30">D13</f>
        <v>7.0900000000000005E-2</v>
      </c>
      <c r="E39" s="8">
        <f t="shared" si="30"/>
        <v>7.2499999999999995E-2</v>
      </c>
      <c r="F39" s="8">
        <f t="shared" si="30"/>
        <v>6.8099999999999994E-2</v>
      </c>
      <c r="G39" s="8">
        <f t="shared" si="30"/>
        <v>6.59E-2</v>
      </c>
      <c r="H39" s="8">
        <f t="shared" si="30"/>
        <v>7.2300000000000003E-2</v>
      </c>
      <c r="I39" s="8">
        <f t="shared" si="30"/>
        <v>8.9499999999999996E-2</v>
      </c>
      <c r="J39" s="8">
        <f t="shared" si="30"/>
        <v>0.1019</v>
      </c>
      <c r="K39" s="8">
        <f t="shared" si="30"/>
        <v>8.9700000000000002E-2</v>
      </c>
      <c r="L39" s="8">
        <f t="shared" si="30"/>
        <v>8.7599999999999997E-2</v>
      </c>
      <c r="M39" s="8">
        <f t="shared" si="30"/>
        <v>7.9600000000000004E-2</v>
      </c>
      <c r="N39" s="8">
        <f t="shared" si="30"/>
        <v>6.9199999999999998E-2</v>
      </c>
      <c r="O39" s="8">
        <f t="shared" si="30"/>
        <v>7.2700000000000001E-2</v>
      </c>
      <c r="P39" s="8">
        <f t="shared" ref="P39:T39" si="31">P13</f>
        <v>5.0099999999999999E-2</v>
      </c>
      <c r="Q39" s="8">
        <f t="shared" si="31"/>
        <v>5.0099999999999999E-2</v>
      </c>
      <c r="R39" s="8">
        <f t="shared" si="31"/>
        <v>5.0099999999999999E-2</v>
      </c>
      <c r="S39" s="8">
        <f t="shared" si="31"/>
        <v>5.0099999999999999E-2</v>
      </c>
      <c r="T39" s="8">
        <f t="shared" si="31"/>
        <v>5.0099999999999999E-2</v>
      </c>
      <c r="U39" s="25"/>
    </row>
    <row r="40" spans="1:21" ht="14.1" customHeight="1" x14ac:dyDescent="0.2">
      <c r="A40" s="16" t="s">
        <v>37</v>
      </c>
      <c r="B40" s="17">
        <f>AVERAGE(B30:B39)</f>
        <v>7.1300000000000016E-2</v>
      </c>
      <c r="C40" s="17">
        <f t="shared" ref="C40:G40" si="32">AVERAGE(C30:C39)</f>
        <v>7.1830000000000019E-2</v>
      </c>
      <c r="D40" s="17">
        <f t="shared" si="32"/>
        <v>7.1790000000000007E-2</v>
      </c>
      <c r="E40" s="17">
        <f t="shared" si="32"/>
        <v>7.1910000000000002E-2</v>
      </c>
      <c r="F40" s="17">
        <f t="shared" si="32"/>
        <v>7.1590000000000001E-2</v>
      </c>
      <c r="G40" s="17">
        <f t="shared" si="32"/>
        <v>7.1050000000000002E-2</v>
      </c>
      <c r="H40" s="17">
        <f t="shared" ref="H40:T40" si="33">AVERAGE(H30:H39)</f>
        <v>7.1149999999999991E-2</v>
      </c>
      <c r="I40" s="17">
        <f t="shared" si="33"/>
        <v>7.2970000000000007E-2</v>
      </c>
      <c r="J40" s="17">
        <f t="shared" si="33"/>
        <v>7.6030000000000014E-2</v>
      </c>
      <c r="K40" s="17">
        <f t="shared" si="33"/>
        <v>7.7870000000000009E-2</v>
      </c>
      <c r="L40" s="17">
        <f t="shared" si="33"/>
        <v>7.9500000000000001E-2</v>
      </c>
      <c r="M40" s="17">
        <f t="shared" si="33"/>
        <v>7.980000000000001E-2</v>
      </c>
      <c r="N40" s="17">
        <f t="shared" si="33"/>
        <v>7.9630000000000006E-2</v>
      </c>
      <c r="O40" s="17">
        <f t="shared" si="33"/>
        <v>7.9649999999999999E-2</v>
      </c>
      <c r="P40" s="17">
        <f t="shared" si="33"/>
        <v>7.7850000000000003E-2</v>
      </c>
      <c r="Q40" s="17">
        <f t="shared" si="33"/>
        <v>7.6270000000000004E-2</v>
      </c>
      <c r="R40" s="17">
        <f t="shared" si="33"/>
        <v>7.4050000000000019E-2</v>
      </c>
      <c r="S40" s="17">
        <f t="shared" si="33"/>
        <v>7.011000000000002E-2</v>
      </c>
      <c r="T40" s="22">
        <f t="shared" si="33"/>
        <v>6.4930000000000002E-2</v>
      </c>
      <c r="U40" s="26"/>
    </row>
    <row r="42" spans="1:21" ht="14.1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1" ht="14.1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1" ht="14.1" customHeight="1" x14ac:dyDescent="0.2">
      <c r="A44" s="32" t="s">
        <v>45</v>
      </c>
      <c r="B44" s="50">
        <v>467.3</v>
      </c>
      <c r="C44" s="50">
        <v>494.5</v>
      </c>
      <c r="D44" s="50">
        <v>523.29999999999995</v>
      </c>
      <c r="E44" s="50">
        <v>553.9</v>
      </c>
      <c r="F44" s="51">
        <v>628.5</v>
      </c>
      <c r="G44" s="51">
        <v>703</v>
      </c>
      <c r="H44" s="51">
        <v>786.4</v>
      </c>
      <c r="I44" s="51">
        <v>879.6</v>
      </c>
      <c r="J44" s="51">
        <v>927.9</v>
      </c>
      <c r="K44" s="51">
        <v>1135.0636966158584</v>
      </c>
      <c r="L44" s="51">
        <v>1292.1104980483865</v>
      </c>
      <c r="M44" s="51">
        <v>1470.8862103021502</v>
      </c>
      <c r="N44" s="51">
        <v>1674.3972337697105</v>
      </c>
      <c r="O44" s="51">
        <v>1740.9757039144638</v>
      </c>
      <c r="P44" s="51">
        <v>1139.7981996234091</v>
      </c>
      <c r="Q44" s="51">
        <v>1192.2403147880823</v>
      </c>
      <c r="R44" s="51">
        <v>1430.4916580937588</v>
      </c>
      <c r="S44" s="51">
        <v>1393.6207356063921</v>
      </c>
      <c r="T44" s="51">
        <v>1371.9917417897809</v>
      </c>
    </row>
    <row r="45" spans="1:21" ht="14.1" customHeight="1" x14ac:dyDescent="0.2">
      <c r="B45" s="21"/>
      <c r="C45" s="21"/>
      <c r="D45" s="21"/>
      <c r="E45" s="21"/>
      <c r="F45" s="21"/>
      <c r="G45" s="21"/>
      <c r="H45" s="21"/>
      <c r="I45" s="21"/>
      <c r="J45" s="21"/>
    </row>
    <row r="46" spans="1:21" ht="14.1" customHeight="1" x14ac:dyDescent="0.2">
      <c r="A46" s="1" t="s">
        <v>38</v>
      </c>
      <c r="B46" s="37">
        <f>B40-B26</f>
        <v>0</v>
      </c>
      <c r="C46" s="37">
        <f t="shared" ref="C46:G46" si="34">C40-C26</f>
        <v>-2.4936531585219301E-4</v>
      </c>
      <c r="D46" s="37">
        <f t="shared" si="34"/>
        <v>-1.6696225642962026E-4</v>
      </c>
      <c r="E46" s="37">
        <f t="shared" si="34"/>
        <v>-1.6238732775739062E-4</v>
      </c>
      <c r="F46" s="37">
        <f t="shared" si="34"/>
        <v>1.8599590742712779E-5</v>
      </c>
      <c r="G46" s="37">
        <f t="shared" si="34"/>
        <v>5.695384315579366E-4</v>
      </c>
      <c r="H46" s="37">
        <f t="shared" ref="H46:T46" si="35">H40-H26</f>
        <v>3.4931833255608113E-4</v>
      </c>
      <c r="I46" s="37">
        <f t="shared" si="35"/>
        <v>-1.6053398344801212E-3</v>
      </c>
      <c r="J46" s="37">
        <f t="shared" si="35"/>
        <v>-3.9627265870701284E-3</v>
      </c>
      <c r="K46" s="37">
        <f t="shared" si="35"/>
        <v>-4.3068496634347392E-3</v>
      </c>
      <c r="L46" s="37">
        <f t="shared" si="35"/>
        <v>-4.2417980692296409E-3</v>
      </c>
      <c r="M46" s="37">
        <f t="shared" si="35"/>
        <v>-3.3485735875205397E-3</v>
      </c>
      <c r="N46" s="37">
        <f t="shared" si="35"/>
        <v>-1.2364519706832139E-3</v>
      </c>
      <c r="O46" s="37">
        <f t="shared" si="35"/>
        <v>3.8174400996238145E-5</v>
      </c>
      <c r="P46" s="37">
        <f t="shared" si="35"/>
        <v>3.3017348087052006E-3</v>
      </c>
      <c r="Q46" s="37">
        <f t="shared" si="35"/>
        <v>4.8329655648830794E-3</v>
      </c>
      <c r="R46" s="37">
        <f t="shared" si="35"/>
        <v>5.7212679897253177E-3</v>
      </c>
      <c r="S46" s="37">
        <f t="shared" si="35"/>
        <v>5.2480620380375292E-3</v>
      </c>
      <c r="T46" s="37">
        <f t="shared" si="35"/>
        <v>3.8207641968833472E-3</v>
      </c>
    </row>
    <row r="47" spans="1:21" ht="14.1" customHeight="1" x14ac:dyDescent="0.2">
      <c r="A47" s="1" t="s">
        <v>39</v>
      </c>
      <c r="B47" s="21">
        <f>B46*B7</f>
        <v>0</v>
      </c>
      <c r="C47" s="21">
        <f t="shared" ref="C47:G47" si="36">C46*C7</f>
        <v>-0.45190979999997827</v>
      </c>
      <c r="D47" s="21">
        <f t="shared" si="36"/>
        <v>-0.31823339999998479</v>
      </c>
      <c r="E47" s="21">
        <f t="shared" si="36"/>
        <v>-0.32384580000000895</v>
      </c>
      <c r="F47" s="21">
        <f t="shared" si="36"/>
        <v>4.8491275739105839E-2</v>
      </c>
      <c r="G47" s="21">
        <f t="shared" si="36"/>
        <v>1.6589287619046955</v>
      </c>
      <c r="H47" s="21">
        <f t="shared" ref="H47:T47" si="37">H46*H7</f>
        <v>1.1369473360702307</v>
      </c>
      <c r="I47" s="21">
        <f t="shared" si="37"/>
        <v>-5.899142289764101</v>
      </c>
      <c r="J47" s="21">
        <f t="shared" si="37"/>
        <v>-16.249952915598474</v>
      </c>
      <c r="K47" s="21">
        <f t="shared" si="37"/>
        <v>-20.330064575591965</v>
      </c>
      <c r="L47" s="21">
        <f t="shared" si="37"/>
        <v>-22.879973002686825</v>
      </c>
      <c r="M47" s="21">
        <f t="shared" si="37"/>
        <v>-20.412337292851802</v>
      </c>
      <c r="N47" s="21">
        <f t="shared" si="37"/>
        <v>-8.4067528571344905</v>
      </c>
      <c r="O47" s="21">
        <f t="shared" si="37"/>
        <v>0.28610065424966163</v>
      </c>
      <c r="P47" s="21">
        <f t="shared" si="37"/>
        <v>22.452458321205274</v>
      </c>
      <c r="Q47" s="21">
        <f t="shared" si="37"/>
        <v>34.123060103222102</v>
      </c>
      <c r="R47" s="21">
        <f t="shared" si="37"/>
        <v>41.885262737471862</v>
      </c>
      <c r="S47" s="21">
        <f t="shared" si="37"/>
        <v>39.627942861578141</v>
      </c>
      <c r="T47" s="21">
        <f t="shared" si="37"/>
        <v>29.702300939593954</v>
      </c>
    </row>
    <row r="48" spans="1:21" ht="14.1" customHeight="1" x14ac:dyDescent="0.2">
      <c r="A48" s="31" t="s">
        <v>40</v>
      </c>
      <c r="B48" s="38">
        <f>B47/B44</f>
        <v>0</v>
      </c>
      <c r="C48" s="38">
        <f t="shared" ref="C48:G48" si="38">C47/C44</f>
        <v>-9.1387219413544647E-4</v>
      </c>
      <c r="D48" s="38">
        <f t="shared" si="38"/>
        <v>-6.0812803363268647E-4</v>
      </c>
      <c r="E48" s="38">
        <f t="shared" si="38"/>
        <v>-5.8466474092798155E-4</v>
      </c>
      <c r="F48" s="38">
        <f t="shared" si="38"/>
        <v>7.7153978900725275E-5</v>
      </c>
      <c r="G48" s="38">
        <f t="shared" si="38"/>
        <v>2.359784867574247E-3</v>
      </c>
      <c r="H48" s="38">
        <f t="shared" ref="H48:T48" si="39">H47/H44</f>
        <v>1.4457621262337623E-3</v>
      </c>
      <c r="I48" s="38">
        <f t="shared" si="39"/>
        <v>-6.7066192471169862E-3</v>
      </c>
      <c r="J48" s="38">
        <f t="shared" si="39"/>
        <v>-1.7512612259509078E-2</v>
      </c>
      <c r="K48" s="38">
        <f t="shared" si="39"/>
        <v>-1.7910945999070487E-2</v>
      </c>
      <c r="L48" s="38">
        <f t="shared" si="39"/>
        <v>-1.7707443006805462E-2</v>
      </c>
      <c r="M48" s="38">
        <f t="shared" si="39"/>
        <v>-1.3877577442689255E-2</v>
      </c>
      <c r="N48" s="38">
        <f t="shared" si="39"/>
        <v>-5.0207637038480199E-3</v>
      </c>
      <c r="O48" s="38">
        <f t="shared" si="39"/>
        <v>1.6433351344673222E-4</v>
      </c>
      <c r="P48" s="38">
        <f t="shared" si="39"/>
        <v>1.9698625887129492E-2</v>
      </c>
      <c r="Q48" s="38">
        <f t="shared" si="39"/>
        <v>2.8620958107164318E-2</v>
      </c>
      <c r="R48" s="38">
        <f t="shared" si="39"/>
        <v>2.928032645313516E-2</v>
      </c>
      <c r="S48" s="38">
        <f t="shared" si="39"/>
        <v>2.8435241991670877E-2</v>
      </c>
      <c r="T48" s="38">
        <f t="shared" si="39"/>
        <v>2.164903769817661E-2</v>
      </c>
    </row>
    <row r="49" spans="1:20" ht="14.1" customHeight="1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ht="12" customHeight="1" x14ac:dyDescent="0.2">
      <c r="B50" s="19"/>
      <c r="C50" s="20"/>
      <c r="D50" s="20"/>
      <c r="E50" s="20"/>
      <c r="F50" s="19"/>
      <c r="G50" s="20"/>
      <c r="H50" s="20"/>
      <c r="I50" s="20"/>
      <c r="J50" s="20"/>
    </row>
    <row r="51" spans="1:20" ht="14.1" customHeight="1" x14ac:dyDescent="0.2">
      <c r="B51" s="19"/>
      <c r="C51" s="20"/>
      <c r="D51" s="20"/>
      <c r="E51" s="20"/>
      <c r="F51" s="19"/>
      <c r="G51" s="20"/>
      <c r="H51" s="20"/>
      <c r="I51" s="20"/>
      <c r="J51" s="20"/>
    </row>
    <row r="52" spans="1:20" ht="14.1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ht="14.1" customHeight="1" x14ac:dyDescent="0.2">
      <c r="B53" s="36" t="s">
        <v>47</v>
      </c>
      <c r="C53" s="36" t="s">
        <v>48</v>
      </c>
      <c r="D53" s="36" t="s">
        <v>50</v>
      </c>
      <c r="E53" s="36" t="s">
        <v>49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14.1" customHeight="1" x14ac:dyDescent="0.2">
      <c r="A54" s="1" t="s">
        <v>41</v>
      </c>
      <c r="B54" s="37">
        <f>B40</f>
        <v>7.1300000000000016E-2</v>
      </c>
      <c r="C54" s="37">
        <f>B26</f>
        <v>7.1300000000000016E-2</v>
      </c>
      <c r="D54" s="37">
        <f>B48</f>
        <v>0</v>
      </c>
      <c r="E54" s="37">
        <f>D54</f>
        <v>0</v>
      </c>
      <c r="F54" s="19"/>
    </row>
    <row r="55" spans="1:20" ht="14.1" customHeight="1" x14ac:dyDescent="0.2">
      <c r="A55" s="1" t="s">
        <v>42</v>
      </c>
      <c r="B55" s="37">
        <f>C40</f>
        <v>7.1830000000000019E-2</v>
      </c>
      <c r="C55" s="37">
        <f>C26</f>
        <v>7.2079365315852212E-2</v>
      </c>
      <c r="D55" s="37">
        <f>C48</f>
        <v>-9.1387219413544647E-4</v>
      </c>
      <c r="E55" s="37">
        <f>E54+D55</f>
        <v>-9.1387219413544647E-4</v>
      </c>
      <c r="F55" s="19"/>
    </row>
    <row r="56" spans="1:20" ht="14.1" customHeight="1" x14ac:dyDescent="0.2">
      <c r="A56" s="1" t="s">
        <v>43</v>
      </c>
      <c r="B56" s="55">
        <f>D40</f>
        <v>7.1790000000000007E-2</v>
      </c>
      <c r="C56" s="37">
        <f>D26</f>
        <v>7.1956962256429627E-2</v>
      </c>
      <c r="D56" s="37">
        <f>D48</f>
        <v>-6.0812803363268647E-4</v>
      </c>
      <c r="E56" s="37">
        <f t="shared" ref="E56:E72" si="40">E55+D56</f>
        <v>-1.5220002277681328E-3</v>
      </c>
      <c r="F56" s="34"/>
    </row>
    <row r="57" spans="1:20" ht="14.1" customHeight="1" x14ac:dyDescent="0.2">
      <c r="A57" s="1" t="s">
        <v>44</v>
      </c>
      <c r="B57" s="37">
        <f>E40</f>
        <v>7.1910000000000002E-2</v>
      </c>
      <c r="C57" s="37">
        <f>E26</f>
        <v>7.2072387327757392E-2</v>
      </c>
      <c r="D57" s="37">
        <f>E48</f>
        <v>-5.8466474092798155E-4</v>
      </c>
      <c r="E57" s="37">
        <f t="shared" si="40"/>
        <v>-2.1066649686961145E-3</v>
      </c>
    </row>
    <row r="58" spans="1:20" ht="14.1" customHeight="1" x14ac:dyDescent="0.2">
      <c r="A58" s="1" t="s">
        <v>25</v>
      </c>
      <c r="B58" s="37">
        <f>F40</f>
        <v>7.1590000000000001E-2</v>
      </c>
      <c r="C58" s="37">
        <f>F26</f>
        <v>7.1571400409257288E-2</v>
      </c>
      <c r="D58" s="37">
        <f>F48</f>
        <v>7.7153978900725275E-5</v>
      </c>
      <c r="E58" s="37">
        <f t="shared" si="40"/>
        <v>-2.0295109897953893E-3</v>
      </c>
    </row>
    <row r="59" spans="1:20" ht="14.1" customHeight="1" x14ac:dyDescent="0.2">
      <c r="A59" s="1" t="s">
        <v>26</v>
      </c>
      <c r="B59" s="37">
        <f>G40</f>
        <v>7.1050000000000002E-2</v>
      </c>
      <c r="C59" s="37">
        <f>G26</f>
        <v>7.0480461568442065E-2</v>
      </c>
      <c r="D59" s="37">
        <f>G48</f>
        <v>2.359784867574247E-3</v>
      </c>
      <c r="E59" s="37">
        <f t="shared" si="40"/>
        <v>3.302738777788577E-4</v>
      </c>
    </row>
    <row r="60" spans="1:20" ht="14.1" customHeight="1" x14ac:dyDescent="0.2">
      <c r="A60" s="1" t="s">
        <v>27</v>
      </c>
      <c r="B60" s="37">
        <f>H40</f>
        <v>7.1149999999999991E-2</v>
      </c>
      <c r="C60" s="37">
        <f>H26</f>
        <v>7.080068166744391E-2</v>
      </c>
      <c r="D60" s="37">
        <f>H48</f>
        <v>1.4457621262337623E-3</v>
      </c>
      <c r="E60" s="37">
        <f t="shared" si="40"/>
        <v>1.77603600401262E-3</v>
      </c>
    </row>
    <row r="61" spans="1:20" ht="14.1" customHeight="1" x14ac:dyDescent="0.2">
      <c r="A61" s="1" t="s">
        <v>28</v>
      </c>
      <c r="B61" s="37">
        <f>I40</f>
        <v>7.2970000000000007E-2</v>
      </c>
      <c r="C61" s="37">
        <f>I26</f>
        <v>7.4575339834480128E-2</v>
      </c>
      <c r="D61" s="37">
        <f>I48</f>
        <v>-6.7066192471169862E-3</v>
      </c>
      <c r="E61" s="37">
        <f t="shared" si="40"/>
        <v>-4.9305832431043662E-3</v>
      </c>
    </row>
    <row r="62" spans="1:20" ht="14.1" customHeight="1" x14ac:dyDescent="0.2">
      <c r="A62" s="1" t="s">
        <v>29</v>
      </c>
      <c r="B62" s="37">
        <f>J40</f>
        <v>7.6030000000000014E-2</v>
      </c>
      <c r="C62" s="37">
        <f>J26</f>
        <v>7.9992726587070143E-2</v>
      </c>
      <c r="D62" s="37">
        <f>J48</f>
        <v>-1.7512612259509078E-2</v>
      </c>
      <c r="E62" s="37">
        <f t="shared" si="40"/>
        <v>-2.2443195502613443E-2</v>
      </c>
    </row>
    <row r="63" spans="1:20" ht="14.1" customHeight="1" x14ac:dyDescent="0.2">
      <c r="A63" s="1" t="s">
        <v>30</v>
      </c>
      <c r="B63" s="37">
        <f>K40</f>
        <v>7.7870000000000009E-2</v>
      </c>
      <c r="C63" s="37">
        <f>K26</f>
        <v>8.2176849663434748E-2</v>
      </c>
      <c r="D63" s="37">
        <f>K48</f>
        <v>-1.7910945999070487E-2</v>
      </c>
      <c r="E63" s="37">
        <f t="shared" si="40"/>
        <v>-4.0354141501683927E-2</v>
      </c>
    </row>
    <row r="64" spans="1:20" ht="14.1" customHeight="1" x14ac:dyDescent="0.2">
      <c r="A64" s="1" t="s">
        <v>31</v>
      </c>
      <c r="B64" s="37">
        <f>L40</f>
        <v>7.9500000000000001E-2</v>
      </c>
      <c r="C64" s="37">
        <f>L26</f>
        <v>8.3741798069229642E-2</v>
      </c>
      <c r="D64" s="37">
        <f>L48</f>
        <v>-1.7707443006805462E-2</v>
      </c>
      <c r="E64" s="37">
        <f t="shared" si="40"/>
        <v>-5.8061584508489389E-2</v>
      </c>
    </row>
    <row r="65" spans="1:5" ht="14.1" customHeight="1" x14ac:dyDescent="0.2">
      <c r="A65" s="1" t="s">
        <v>32</v>
      </c>
      <c r="B65" s="37">
        <f>M40</f>
        <v>7.980000000000001E-2</v>
      </c>
      <c r="C65" s="37">
        <f>M26</f>
        <v>8.3148573587520549E-2</v>
      </c>
      <c r="D65" s="37">
        <f>M48</f>
        <v>-1.3877577442689255E-2</v>
      </c>
      <c r="E65" s="37">
        <f t="shared" si="40"/>
        <v>-7.1939161951178637E-2</v>
      </c>
    </row>
    <row r="66" spans="1:5" ht="14.1" customHeight="1" x14ac:dyDescent="0.2">
      <c r="A66" s="1" t="s">
        <v>33</v>
      </c>
      <c r="B66" s="37">
        <f>N40</f>
        <v>7.9630000000000006E-2</v>
      </c>
      <c r="C66" s="37">
        <f>N26</f>
        <v>8.086645197068322E-2</v>
      </c>
      <c r="D66" s="37">
        <f>N48</f>
        <v>-5.0207637038480199E-3</v>
      </c>
      <c r="E66" s="37">
        <f t="shared" si="40"/>
        <v>-7.6959925655026656E-2</v>
      </c>
    </row>
    <row r="67" spans="1:5" ht="14.1" customHeight="1" x14ac:dyDescent="0.2">
      <c r="A67" s="1" t="s">
        <v>34</v>
      </c>
      <c r="B67" s="37">
        <f>O40</f>
        <v>7.9649999999999999E-2</v>
      </c>
      <c r="C67" s="37">
        <f>O26</f>
        <v>7.961182559900376E-2</v>
      </c>
      <c r="D67" s="37">
        <f>O48</f>
        <v>1.6433351344673222E-4</v>
      </c>
      <c r="E67" s="37">
        <f t="shared" si="40"/>
        <v>-7.6795592141579924E-2</v>
      </c>
    </row>
    <row r="68" spans="1:5" ht="14.1" customHeight="1" x14ac:dyDescent="0.2">
      <c r="A68" s="1" t="s">
        <v>16</v>
      </c>
      <c r="B68" s="37">
        <f>P40</f>
        <v>7.7850000000000003E-2</v>
      </c>
      <c r="C68" s="37">
        <f>P26</f>
        <v>7.4548265191294802E-2</v>
      </c>
      <c r="D68" s="37">
        <f>P48</f>
        <v>1.9698625887129492E-2</v>
      </c>
      <c r="E68" s="37">
        <f t="shared" si="40"/>
        <v>-5.7096966254450432E-2</v>
      </c>
    </row>
    <row r="69" spans="1:5" ht="14.1" customHeight="1" x14ac:dyDescent="0.2">
      <c r="A69" s="1" t="s">
        <v>17</v>
      </c>
      <c r="B69" s="37">
        <f>Q40</f>
        <v>7.6270000000000004E-2</v>
      </c>
      <c r="C69" s="37">
        <f>Q26</f>
        <v>7.1437034435116925E-2</v>
      </c>
      <c r="D69" s="37">
        <f>Q48</f>
        <v>2.8620958107164318E-2</v>
      </c>
      <c r="E69" s="37">
        <f t="shared" si="40"/>
        <v>-2.8476008147286114E-2</v>
      </c>
    </row>
    <row r="70" spans="1:5" ht="14.1" customHeight="1" x14ac:dyDescent="0.2">
      <c r="A70" s="1" t="s">
        <v>18</v>
      </c>
      <c r="B70" s="37">
        <f>R40</f>
        <v>7.4050000000000019E-2</v>
      </c>
      <c r="C70" s="37">
        <f>R26</f>
        <v>6.8328732010274701E-2</v>
      </c>
      <c r="D70" s="37">
        <f>R48</f>
        <v>2.928032645313516E-2</v>
      </c>
      <c r="E70" s="37">
        <f t="shared" si="40"/>
        <v>8.0431830584904579E-4</v>
      </c>
    </row>
    <row r="71" spans="1:5" ht="14.1" customHeight="1" x14ac:dyDescent="0.2">
      <c r="A71" s="1" t="s">
        <v>19</v>
      </c>
      <c r="B71" s="37">
        <f>S40</f>
        <v>7.011000000000002E-2</v>
      </c>
      <c r="C71" s="37">
        <f>S26</f>
        <v>6.486193796196249E-2</v>
      </c>
      <c r="D71" s="37">
        <f>S48</f>
        <v>2.8435241991670877E-2</v>
      </c>
      <c r="E71" s="37">
        <f t="shared" si="40"/>
        <v>2.9239560297519923E-2</v>
      </c>
    </row>
    <row r="72" spans="1:5" ht="14.1" customHeight="1" x14ac:dyDescent="0.2">
      <c r="A72" s="1" t="s">
        <v>20</v>
      </c>
      <c r="B72" s="37">
        <f>T40</f>
        <v>6.4930000000000002E-2</v>
      </c>
      <c r="C72" s="37">
        <f>T26</f>
        <v>6.1109235803116654E-2</v>
      </c>
      <c r="D72" s="37">
        <f>T48</f>
        <v>2.164903769817661E-2</v>
      </c>
      <c r="E72" s="37">
        <f t="shared" si="40"/>
        <v>5.0888597995696533E-2</v>
      </c>
    </row>
    <row r="76" spans="1:5" ht="14.1" customHeight="1" x14ac:dyDescent="0.2">
      <c r="B76" s="1" t="s">
        <v>51</v>
      </c>
      <c r="C76" s="1" t="s">
        <v>52</v>
      </c>
    </row>
    <row r="77" spans="1:5" ht="14.1" customHeight="1" x14ac:dyDescent="0.2">
      <c r="A77" s="1" t="s">
        <v>41</v>
      </c>
      <c r="B77" s="57">
        <v>1717.5</v>
      </c>
      <c r="C77" s="57">
        <v>1549.68</v>
      </c>
    </row>
    <row r="78" spans="1:5" ht="14.1" customHeight="1" x14ac:dyDescent="0.2">
      <c r="A78" s="1" t="s">
        <v>42</v>
      </c>
      <c r="B78" s="57">
        <v>1812.24</v>
      </c>
      <c r="C78" s="57">
        <v>1632.4199999999998</v>
      </c>
    </row>
    <row r="79" spans="1:5" ht="14.1" customHeight="1" x14ac:dyDescent="0.2">
      <c r="A79" s="1" t="s">
        <v>43</v>
      </c>
      <c r="B79" s="57">
        <v>1906.0199999999998</v>
      </c>
      <c r="C79" s="57">
        <v>1698.6</v>
      </c>
    </row>
    <row r="80" spans="1:5" ht="14.1" customHeight="1" x14ac:dyDescent="0.2">
      <c r="A80" s="1" t="s">
        <v>44</v>
      </c>
      <c r="B80" s="57">
        <v>1994.28</v>
      </c>
      <c r="C80" s="57">
        <v>1738.0800000000002</v>
      </c>
    </row>
    <row r="81" spans="1:3" ht="14.1" customHeight="1" x14ac:dyDescent="0.2">
      <c r="A81" s="1" t="s">
        <v>25</v>
      </c>
      <c r="B81" s="57">
        <v>2607.1152000000034</v>
      </c>
      <c r="C81" s="57">
        <v>2487.7026000000001</v>
      </c>
    </row>
    <row r="82" spans="1:3" ht="14.1" customHeight="1" x14ac:dyDescent="0.2">
      <c r="A82" s="1" t="s">
        <v>26</v>
      </c>
      <c r="B82" s="57">
        <v>2912.76</v>
      </c>
      <c r="C82" s="57">
        <v>2768.3399999999997</v>
      </c>
    </row>
    <row r="83" spans="1:3" ht="14.1" customHeight="1" x14ac:dyDescent="0.2">
      <c r="A83" s="1" t="s">
        <v>27</v>
      </c>
      <c r="B83" s="57">
        <v>3254.76</v>
      </c>
      <c r="C83" s="57">
        <v>3051.6600000000003</v>
      </c>
    </row>
    <row r="84" spans="1:3" ht="14.1" customHeight="1" x14ac:dyDescent="0.2">
      <c r="A84" s="1" t="s">
        <v>28</v>
      </c>
      <c r="B84" s="57">
        <v>3674.7</v>
      </c>
      <c r="C84" s="57">
        <v>3363.6</v>
      </c>
    </row>
    <row r="85" spans="1:3" ht="14.1" customHeight="1" x14ac:dyDescent="0.2">
      <c r="A85" s="1" t="s">
        <v>29</v>
      </c>
      <c r="B85" s="57">
        <v>4100.7</v>
      </c>
      <c r="C85" s="57">
        <v>3686.7</v>
      </c>
    </row>
    <row r="86" spans="1:3" ht="14.1" customHeight="1" x14ac:dyDescent="0.2">
      <c r="A86" s="1" t="s">
        <v>30</v>
      </c>
      <c r="B86" s="57">
        <v>4720.4026525919207</v>
      </c>
      <c r="C86" s="57">
        <v>4289.3691168465566</v>
      </c>
    </row>
    <row r="87" spans="1:3" ht="14.1" customHeight="1" x14ac:dyDescent="0.2">
      <c r="A87" s="1" t="s">
        <v>31</v>
      </c>
      <c r="B87" s="57">
        <v>5393.9326269819558</v>
      </c>
      <c r="C87" s="57">
        <v>4837.984045704643</v>
      </c>
    </row>
    <row r="88" spans="1:3" ht="14.1" customHeight="1" x14ac:dyDescent="0.2">
      <c r="A88" s="1" t="s">
        <v>32</v>
      </c>
      <c r="B88" s="57">
        <v>6095.8305855736535</v>
      </c>
      <c r="C88" s="57">
        <v>5377.068086185368</v>
      </c>
    </row>
    <row r="89" spans="1:3" ht="14.1" customHeight="1" x14ac:dyDescent="0.2">
      <c r="A89" s="1" t="s">
        <v>33</v>
      </c>
      <c r="B89" s="57">
        <v>6799.093742791526</v>
      </c>
      <c r="C89" s="57">
        <v>5949.3803208821018</v>
      </c>
    </row>
    <row r="90" spans="1:3" ht="14.1" customHeight="1" x14ac:dyDescent="0.2">
      <c r="A90" s="1" t="s">
        <v>34</v>
      </c>
      <c r="B90" s="57">
        <v>7494.5682652061814</v>
      </c>
      <c r="C90" s="57">
        <v>6558.7811203129904</v>
      </c>
    </row>
    <row r="91" spans="1:3" ht="14.1" customHeight="1" x14ac:dyDescent="0.2">
      <c r="A91" s="1" t="s">
        <v>16</v>
      </c>
      <c r="B91" s="57">
        <v>6800.200386175221</v>
      </c>
      <c r="C91" s="57">
        <v>6061.3200000000006</v>
      </c>
    </row>
    <row r="92" spans="1:3" ht="14.1" customHeight="1" x14ac:dyDescent="0.2">
      <c r="A92" s="1" t="s">
        <v>17</v>
      </c>
      <c r="B92" s="57">
        <v>7060.4807017795538</v>
      </c>
      <c r="C92" s="57">
        <v>6330.5999999999995</v>
      </c>
    </row>
    <row r="93" spans="1:3" ht="14.1" customHeight="1" x14ac:dyDescent="0.2">
      <c r="A93" s="1" t="s">
        <v>18</v>
      </c>
      <c r="B93" s="57">
        <v>7320.9754922671964</v>
      </c>
      <c r="C93" s="57">
        <v>6570.9</v>
      </c>
    </row>
    <row r="94" spans="1:3" ht="14.1" customHeight="1" x14ac:dyDescent="0.2">
      <c r="A94" s="1" t="s">
        <v>19</v>
      </c>
      <c r="B94" s="57">
        <v>7550.9669234772791</v>
      </c>
      <c r="C94" s="57">
        <v>6760.02</v>
      </c>
    </row>
    <row r="95" spans="1:3" ht="14.1" customHeight="1" x14ac:dyDescent="0.2">
      <c r="A95" s="1" t="s">
        <v>20</v>
      </c>
      <c r="B95" s="57">
        <v>7773.9162662334802</v>
      </c>
      <c r="C95" s="57">
        <v>6921.12</v>
      </c>
    </row>
    <row r="108" spans="2:29" ht="14.1" customHeight="1" x14ac:dyDescent="0.2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2:29" ht="14.1" customHeight="1" x14ac:dyDescent="0.2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</sheetData>
  <pageMargins left="0.70866141732283472" right="0.70866141732283472" top="0.74803149606299213" bottom="0.74803149606299213" header="0.31496062992125984" footer="0.31496062992125984"/>
  <pageSetup scale="54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Energex</vt:lpstr>
      <vt:lpstr>Energex!Print_Area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johnston</dc:creator>
  <cp:lastModifiedBy>Nerida Kemp</cp:lastModifiedBy>
  <cp:lastPrinted>2014-08-22T02:56:21Z</cp:lastPrinted>
  <dcterms:created xsi:type="dcterms:W3CDTF">2014-04-19T09:11:29Z</dcterms:created>
  <dcterms:modified xsi:type="dcterms:W3CDTF">2015-06-30T23:15:12Z</dcterms:modified>
</cp:coreProperties>
</file>